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drawings/drawing2.xml" ContentType="application/vnd.openxmlformats-officedocument.drawing+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charts/chart3.xml" ContentType="application/vnd.openxmlformats-officedocument.drawingml.chart+xml"/>
  <Override PartName="/xl/charts/style3.xml" ContentType="application/vnd.ms-office.chartstyle+xml"/>
  <Override PartName="/xl/charts/colors3.xml" ContentType="application/vnd.ms-office.chartcolorstyle+xml"/>
  <Override PartName="/xl/drawings/drawing3.xml" ContentType="application/vnd.openxmlformats-officedocument.drawing+xml"/>
  <Override PartName="/xl/charts/chart4.xml" ContentType="application/vnd.openxmlformats-officedocument.drawingml.chart+xml"/>
  <Override PartName="/xl/charts/style4.xml" ContentType="application/vnd.ms-office.chartstyle+xml"/>
  <Override PartName="/xl/charts/colors4.xml" ContentType="application/vnd.ms-office.chartcolorstyle+xml"/>
  <Override PartName="/xl/charts/chart5.xml" ContentType="application/vnd.openxmlformats-officedocument.drawingml.chart+xml"/>
  <Override PartName="/xl/charts/style5.xml" ContentType="application/vnd.ms-office.chartstyle+xml"/>
  <Override PartName="/xl/charts/colors5.xml" ContentType="application/vnd.ms-office.chartcolorstyle+xml"/>
  <Override PartName="/xl/charts/chart6.xml" ContentType="application/vnd.openxmlformats-officedocument.drawingml.chart+xml"/>
  <Override PartName="/xl/charts/style6.xml" ContentType="application/vnd.ms-office.chartstyle+xml"/>
  <Override PartName="/xl/charts/colors6.xml" ContentType="application/vnd.ms-office.chartcolorstyle+xml"/>
  <Override PartName="/xl/charts/chart7.xml" ContentType="application/vnd.openxmlformats-officedocument.drawingml.chart+xml"/>
  <Override PartName="/xl/charts/style7.xml" ContentType="application/vnd.ms-office.chartstyle+xml"/>
  <Override PartName="/xl/charts/colors7.xml" ContentType="application/vnd.ms-office.chartcolorstyle+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comments1.xml" ContentType="application/vnd.openxmlformats-officedocument.spreadsheetml.comments+xml"/>
  <Override PartName="/xl/charts/chart8.xml" ContentType="application/vnd.openxmlformats-officedocument.drawingml.chart+xml"/>
  <Override PartName="/xl/drawings/drawing7.xml" ContentType="application/vnd.openxmlformats-officedocument.drawingml.chartshapes+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comments2.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701"/>
  <workbookPr/>
  <mc:AlternateContent xmlns:mc="http://schemas.openxmlformats.org/markup-compatibility/2006">
    <mc:Choice Requires="x15">
      <x15ac:absPath xmlns:x15ac="http://schemas.microsoft.com/office/spreadsheetml/2010/11/ac" url="C:\JOSE\JOSE\CLIKAP-DESKTOP-5G70SCN\COMO HACER LA PLANEACION ESTRATEGICA DE MI EMPRESA\"/>
    </mc:Choice>
  </mc:AlternateContent>
  <xr:revisionPtr revIDLastSave="0" documentId="13_ncr:1_{CDF4E1F4-29F2-43EA-A79C-A196D78F16F0}" xr6:coauthVersionLast="47" xr6:coauthVersionMax="47" xr10:uidLastSave="{00000000-0000-0000-0000-000000000000}"/>
  <bookViews>
    <workbookView xWindow="-110" yWindow="-110" windowWidth="19420" windowHeight="10420" firstSheet="11" activeTab="14" xr2:uid="{00000000-000D-0000-FFFF-FFFF00000000}"/>
  </bookViews>
  <sheets>
    <sheet name="INDICE" sheetId="59" r:id="rId1"/>
    <sheet name="1 MyV" sheetId="3" r:id="rId2"/>
    <sheet name="2 AUD EXTERNA" sheetId="9" r:id="rId3"/>
    <sheet name="Hoja1" sheetId="60" r:id="rId4"/>
    <sheet name="3 AUD INTERNA" sheetId="14" r:id="rId5"/>
    <sheet name="4.1 PORTER" sheetId="30" r:id="rId6"/>
    <sheet name="4.2 PERFIL COMPET" sheetId="31" r:id="rId7"/>
    <sheet name="4.3 ANSOFF" sheetId="54" r:id="rId8"/>
    <sheet name="4.2 BCG" sheetId="32" r:id="rId9"/>
    <sheet name="4.3 ADL" sheetId="33" r:id="rId10"/>
    <sheet name="4.4 GE-MCK" sheetId="34" r:id="rId11"/>
    <sheet name="EVALUACION CADENA DE VALOR" sheetId="61" r:id="rId12"/>
    <sheet name="5.1 CADENA" sheetId="37" r:id="rId13"/>
    <sheet name="5.2 CANVAS" sheetId="39" r:id="rId14"/>
    <sheet name="5.3 DOFA" sheetId="56" r:id="rId15"/>
    <sheet name="6.1 CONCLUSIONES" sheetId="41" r:id="rId16"/>
    <sheet name="6.2 FCE" sheetId="42" r:id="rId17"/>
    <sheet name="7.1 OBJ" sheetId="43" r:id="rId18"/>
    <sheet name="7.2 POLIT" sheetId="44" r:id="rId19"/>
    <sheet name="7.3 PLAN OBJ" sheetId="46" r:id="rId20"/>
    <sheet name="7.4 PLAN ACTIVIDADES" sheetId="47" r:id="rId21"/>
    <sheet name="8 PLAN MEJORA" sheetId="48" r:id="rId22"/>
    <sheet name="9 M RIESGOS" sheetId="49" r:id="rId23"/>
  </sheets>
  <externalReferences>
    <externalReference r:id="rId24"/>
  </externalReferences>
  <definedNames>
    <definedName name="_xlnm._FilterDatabase" localSheetId="17" hidden="1">'7.1 OBJ'!$P$10:$P$15</definedName>
  </definedNames>
  <calcPr calcId="191029"/>
  <fileRecoveryPr repairLoad="1"/>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K155" i="56" l="1"/>
  <c r="F155" i="56"/>
  <c r="J129" i="56"/>
  <c r="O19" i="31"/>
  <c r="C19" i="31"/>
  <c r="L7" i="49" l="1"/>
  <c r="L8" i="49"/>
  <c r="D359" i="14"/>
  <c r="F349" i="14" s="1"/>
  <c r="D274" i="14"/>
  <c r="E275" i="14"/>
  <c r="E170" i="14"/>
  <c r="D159" i="14"/>
  <c r="F151" i="14" s="1"/>
  <c r="E109" i="14"/>
  <c r="D101" i="14"/>
  <c r="F93" i="14" s="1"/>
  <c r="D91" i="14"/>
  <c r="F82" i="14" s="1"/>
  <c r="F129" i="61"/>
  <c r="D147" i="61"/>
  <c r="D126" i="61"/>
  <c r="F113" i="61" s="1"/>
  <c r="D110" i="61"/>
  <c r="F99" i="61" s="1"/>
  <c r="D96" i="61"/>
  <c r="F80" i="61" s="1"/>
  <c r="D77" i="61"/>
  <c r="F64" i="61" s="1"/>
  <c r="D61" i="61"/>
  <c r="F43" i="61" s="1"/>
  <c r="D40" i="61"/>
  <c r="F26" i="61" s="1"/>
  <c r="D23" i="61"/>
  <c r="F6" i="61" s="1"/>
  <c r="N17" i="31"/>
  <c r="N18" i="31"/>
  <c r="M17" i="31"/>
  <c r="M18" i="31"/>
  <c r="K17" i="31"/>
  <c r="K18" i="31"/>
  <c r="I17" i="31"/>
  <c r="I18" i="31"/>
  <c r="G17" i="31"/>
  <c r="G18" i="31"/>
  <c r="E17" i="31"/>
  <c r="E18" i="31"/>
  <c r="E232" i="14"/>
  <c r="D189" i="14"/>
  <c r="F180" i="14" s="1"/>
  <c r="H78" i="9"/>
  <c r="H103" i="9"/>
  <c r="H128" i="9"/>
  <c r="H16" i="60"/>
  <c r="H15" i="60"/>
  <c r="H13" i="60"/>
  <c r="H14" i="60"/>
  <c r="D41" i="60"/>
  <c r="E432" i="14"/>
  <c r="E443" i="14" s="1"/>
  <c r="D424" i="14"/>
  <c r="F416" i="14" s="1"/>
  <c r="D414" i="14"/>
  <c r="F410" i="14" s="1"/>
  <c r="D408" i="14"/>
  <c r="F401" i="14" s="1"/>
  <c r="E392" i="14"/>
  <c r="D347" i="14"/>
  <c r="D332" i="14"/>
  <c r="D326" i="14"/>
  <c r="D313" i="14"/>
  <c r="D303" i="14"/>
  <c r="D293" i="14"/>
  <c r="D265" i="14"/>
  <c r="D245" i="14"/>
  <c r="D231" i="14"/>
  <c r="D225" i="14"/>
  <c r="D215" i="14"/>
  <c r="D198" i="14"/>
  <c r="D178" i="14"/>
  <c r="D169" i="14"/>
  <c r="D149" i="14"/>
  <c r="D138" i="14"/>
  <c r="D129" i="14"/>
  <c r="D117" i="14"/>
  <c r="D108" i="14"/>
  <c r="D80" i="14"/>
  <c r="D71" i="14"/>
  <c r="D63" i="14"/>
  <c r="D55" i="14"/>
  <c r="D44" i="14"/>
  <c r="D39" i="14"/>
  <c r="D35" i="14"/>
  <c r="D30" i="14"/>
  <c r="D25" i="14"/>
  <c r="D18" i="14"/>
  <c r="D12" i="14"/>
  <c r="D391" i="14"/>
  <c r="D382" i="14"/>
  <c r="D431" i="14"/>
  <c r="F426" i="14" s="1"/>
  <c r="D399" i="14"/>
  <c r="C443" i="14"/>
  <c r="C442" i="14"/>
  <c r="C441" i="14"/>
  <c r="C440" i="14"/>
  <c r="C439" i="14"/>
  <c r="C438" i="14"/>
  <c r="C437" i="14"/>
  <c r="C436" i="14"/>
  <c r="C435" i="14"/>
  <c r="I136" i="9"/>
  <c r="I111" i="9"/>
  <c r="I90" i="9"/>
  <c r="I86" i="9"/>
  <c r="I61" i="9"/>
  <c r="L13" i="9"/>
  <c r="G153" i="9"/>
  <c r="M140" i="9" s="1"/>
  <c r="F153" i="9"/>
  <c r="L140" i="9" s="1"/>
  <c r="E153" i="9"/>
  <c r="K140" i="9" s="1"/>
  <c r="D153" i="9"/>
  <c r="J140" i="9" s="1"/>
  <c r="C153" i="9"/>
  <c r="I140" i="9" s="1"/>
  <c r="J8" i="34"/>
  <c r="E3" i="54"/>
  <c r="E3" i="32" s="1"/>
  <c r="N2" i="49"/>
  <c r="C4" i="48"/>
  <c r="C4" i="47"/>
  <c r="D4" i="46"/>
  <c r="D4" i="44"/>
  <c r="D4" i="43"/>
  <c r="D4" i="42"/>
  <c r="B3" i="41"/>
  <c r="D4" i="56"/>
  <c r="C4" i="39"/>
  <c r="D3" i="33"/>
  <c r="D3" i="34" s="1"/>
  <c r="D4" i="37" s="1"/>
  <c r="C3" i="31"/>
  <c r="C3" i="30"/>
  <c r="C3" i="14"/>
  <c r="C3" i="9"/>
  <c r="C6" i="3"/>
  <c r="C85" i="3" s="1"/>
  <c r="O17" i="31" l="1"/>
  <c r="O18" i="31"/>
  <c r="H153" i="9"/>
  <c r="D109" i="14"/>
  <c r="D45" i="14"/>
  <c r="D392" i="14"/>
  <c r="D432" i="14"/>
  <c r="F395" i="14"/>
  <c r="C154" i="9"/>
  <c r="H166" i="9" s="1"/>
  <c r="C133" i="3"/>
  <c r="C144" i="3"/>
  <c r="C69" i="3"/>
  <c r="F432" i="14" l="1"/>
  <c r="D443" i="14"/>
  <c r="F443" i="14" s="1"/>
  <c r="W34" i="49"/>
  <c r="X34" i="49" s="1"/>
  <c r="L34" i="49"/>
  <c r="M34" i="49" s="1"/>
  <c r="W33" i="49"/>
  <c r="X33" i="49" s="1"/>
  <c r="L33" i="49"/>
  <c r="M33" i="49" s="1"/>
  <c r="W32" i="49"/>
  <c r="X32" i="49" s="1"/>
  <c r="L32" i="49"/>
  <c r="M32" i="49" s="1"/>
  <c r="W31" i="49"/>
  <c r="X31" i="49" s="1"/>
  <c r="L31" i="49"/>
  <c r="M31" i="49" s="1"/>
  <c r="W30" i="49"/>
  <c r="X30" i="49" s="1"/>
  <c r="L30" i="49"/>
  <c r="M30" i="49" s="1"/>
  <c r="W29" i="49"/>
  <c r="X29" i="49" s="1"/>
  <c r="L29" i="49"/>
  <c r="M29" i="49" s="1"/>
  <c r="W28" i="49"/>
  <c r="X28" i="49" s="1"/>
  <c r="L28" i="49"/>
  <c r="M28" i="49" s="1"/>
  <c r="W27" i="49"/>
  <c r="X27" i="49" s="1"/>
  <c r="L27" i="49"/>
  <c r="M27" i="49" s="1"/>
  <c r="W26" i="49"/>
  <c r="X26" i="49" s="1"/>
  <c r="L26" i="49"/>
  <c r="M26" i="49" s="1"/>
  <c r="W25" i="49"/>
  <c r="X25" i="49" s="1"/>
  <c r="L25" i="49"/>
  <c r="M25" i="49" s="1"/>
  <c r="W24" i="49"/>
  <c r="X24" i="49" s="1"/>
  <c r="L24" i="49"/>
  <c r="M24" i="49" s="1"/>
  <c r="W23" i="49"/>
  <c r="X23" i="49" s="1"/>
  <c r="L23" i="49"/>
  <c r="M23" i="49" s="1"/>
  <c r="W22" i="49"/>
  <c r="X22" i="49" s="1"/>
  <c r="L22" i="49"/>
  <c r="M22" i="49" s="1"/>
  <c r="W21" i="49"/>
  <c r="X21" i="49" s="1"/>
  <c r="L21" i="49"/>
  <c r="M21" i="49" s="1"/>
  <c r="W20" i="49"/>
  <c r="X20" i="49" s="1"/>
  <c r="L20" i="49"/>
  <c r="M20" i="49" s="1"/>
  <c r="W19" i="49"/>
  <c r="X19" i="49" s="1"/>
  <c r="L19" i="49"/>
  <c r="M19" i="49" s="1"/>
  <c r="W18" i="49"/>
  <c r="X18" i="49" s="1"/>
  <c r="L18" i="49"/>
  <c r="M18" i="49" s="1"/>
  <c r="W17" i="49"/>
  <c r="X17" i="49" s="1"/>
  <c r="L17" i="49"/>
  <c r="M17" i="49" s="1"/>
  <c r="W16" i="49"/>
  <c r="X16" i="49" s="1"/>
  <c r="L16" i="49"/>
  <c r="M16" i="49" s="1"/>
  <c r="W15" i="49"/>
  <c r="X15" i="49" s="1"/>
  <c r="L15" i="49"/>
  <c r="M15" i="49" s="1"/>
  <c r="W14" i="49"/>
  <c r="X14" i="49" s="1"/>
  <c r="L14" i="49"/>
  <c r="M14" i="49" s="1"/>
  <c r="W13" i="49"/>
  <c r="X13" i="49" s="1"/>
  <c r="L13" i="49"/>
  <c r="M13" i="49" s="1"/>
  <c r="W12" i="49"/>
  <c r="X12" i="49" s="1"/>
  <c r="L12" i="49"/>
  <c r="M12" i="49" s="1"/>
  <c r="W11" i="49"/>
  <c r="X11" i="49" s="1"/>
  <c r="L11" i="49"/>
  <c r="M11" i="49" s="1"/>
  <c r="W10" i="49"/>
  <c r="X10" i="49" s="1"/>
  <c r="L10" i="49"/>
  <c r="M10" i="49" s="1"/>
  <c r="W9" i="49"/>
  <c r="X9" i="49" s="1"/>
  <c r="L9" i="49"/>
  <c r="M9" i="49" s="1"/>
  <c r="W8" i="49"/>
  <c r="X8" i="49" s="1"/>
  <c r="M8" i="49"/>
  <c r="W7" i="49"/>
  <c r="X7" i="49" s="1"/>
  <c r="M7" i="49"/>
  <c r="W207" i="56"/>
  <c r="V207" i="56"/>
  <c r="U207" i="56"/>
  <c r="T207" i="56"/>
  <c r="S207" i="56"/>
  <c r="R207" i="56"/>
  <c r="Q207" i="56"/>
  <c r="P207" i="56"/>
  <c r="O207" i="56"/>
  <c r="N207" i="56"/>
  <c r="M207" i="56"/>
  <c r="L207" i="56"/>
  <c r="K207" i="56"/>
  <c r="J207" i="56"/>
  <c r="I207" i="56"/>
  <c r="H207" i="56"/>
  <c r="G207" i="56"/>
  <c r="F207" i="56"/>
  <c r="E207" i="56"/>
  <c r="D207" i="56"/>
  <c r="W181" i="56"/>
  <c r="V181" i="56"/>
  <c r="U181" i="56"/>
  <c r="T181" i="56"/>
  <c r="S181" i="56"/>
  <c r="R181" i="56"/>
  <c r="Q181" i="56"/>
  <c r="P181" i="56"/>
  <c r="O181" i="56"/>
  <c r="N181" i="56"/>
  <c r="M181" i="56"/>
  <c r="L181" i="56"/>
  <c r="K181" i="56"/>
  <c r="J181" i="56"/>
  <c r="I181" i="56"/>
  <c r="H181" i="56"/>
  <c r="G181" i="56"/>
  <c r="F181" i="56"/>
  <c r="E181" i="56"/>
  <c r="D181" i="56"/>
  <c r="W155" i="56"/>
  <c r="V155" i="56"/>
  <c r="U155" i="56"/>
  <c r="T155" i="56"/>
  <c r="S155" i="56"/>
  <c r="R155" i="56"/>
  <c r="Q155" i="56"/>
  <c r="P155" i="56"/>
  <c r="O155" i="56"/>
  <c r="N155" i="56"/>
  <c r="M155" i="56"/>
  <c r="L155" i="56"/>
  <c r="J155" i="56"/>
  <c r="I155" i="56"/>
  <c r="H155" i="56"/>
  <c r="G155" i="56"/>
  <c r="E155" i="56"/>
  <c r="D155" i="56"/>
  <c r="W129" i="56"/>
  <c r="V129" i="56"/>
  <c r="U129" i="56"/>
  <c r="T129" i="56"/>
  <c r="S129" i="56"/>
  <c r="R129" i="56"/>
  <c r="Q129" i="56"/>
  <c r="P129" i="56"/>
  <c r="O129" i="56"/>
  <c r="N129" i="56"/>
  <c r="M129" i="56"/>
  <c r="L129" i="56"/>
  <c r="K129" i="56"/>
  <c r="I129" i="56"/>
  <c r="H129" i="56"/>
  <c r="G129" i="56"/>
  <c r="F129" i="56"/>
  <c r="E129" i="56"/>
  <c r="D129" i="56"/>
  <c r="C155" i="56" l="1"/>
  <c r="E214" i="56" s="1"/>
  <c r="C207" i="56"/>
  <c r="E215" i="56" s="1"/>
  <c r="C129" i="56"/>
  <c r="E213" i="56" s="1"/>
  <c r="C181" i="56"/>
  <c r="E216" i="56" s="1"/>
  <c r="A140" i="46"/>
  <c r="A145" i="46" s="1"/>
  <c r="A150" i="46" s="1"/>
  <c r="M10" i="43"/>
  <c r="N10" i="43" s="1"/>
  <c r="O10" i="43"/>
  <c r="K3" i="43"/>
  <c r="D161" i="44"/>
  <c r="D162" i="44"/>
  <c r="D163" i="44"/>
  <c r="D164" i="44"/>
  <c r="D165" i="44"/>
  <c r="D166" i="44"/>
  <c r="D167" i="44"/>
  <c r="D168" i="44"/>
  <c r="D169" i="44"/>
  <c r="D170" i="44"/>
  <c r="D171" i="44"/>
  <c r="D172" i="44"/>
  <c r="D173" i="44"/>
  <c r="D174" i="44"/>
  <c r="D175" i="44"/>
  <c r="D176" i="44"/>
  <c r="D177" i="44"/>
  <c r="D178" i="44"/>
  <c r="D157" i="44"/>
  <c r="D158" i="44"/>
  <c r="D159" i="44"/>
  <c r="D160" i="44"/>
  <c r="D156" i="44"/>
  <c r="D155" i="44"/>
  <c r="C176" i="44"/>
  <c r="C173" i="44"/>
  <c r="B173" i="44"/>
  <c r="C170" i="44"/>
  <c r="C167" i="44"/>
  <c r="B167" i="44"/>
  <c r="C164" i="44"/>
  <c r="C161" i="44"/>
  <c r="B161" i="44"/>
  <c r="C158" i="44"/>
  <c r="C155" i="44"/>
  <c r="B155" i="44"/>
  <c r="B153" i="44"/>
  <c r="B134" i="46" s="1"/>
  <c r="I191" i="43"/>
  <c r="O185" i="43"/>
  <c r="M185" i="43"/>
  <c r="N185" i="43" s="1"/>
  <c r="K185" i="43"/>
  <c r="O179" i="43"/>
  <c r="M179" i="43"/>
  <c r="N179" i="43" s="1"/>
  <c r="K179" i="43"/>
  <c r="O173" i="43"/>
  <c r="M173" i="43"/>
  <c r="N173" i="43" s="1"/>
  <c r="K173" i="43"/>
  <c r="O167" i="43"/>
  <c r="M167" i="43"/>
  <c r="N167" i="43" s="1"/>
  <c r="K167" i="43"/>
  <c r="A179" i="43"/>
  <c r="A185" i="43" s="1"/>
  <c r="H162" i="43"/>
  <c r="I159" i="43"/>
  <c r="O153" i="43"/>
  <c r="M153" i="43"/>
  <c r="N153" i="43" s="1"/>
  <c r="K153" i="43"/>
  <c r="O147" i="43"/>
  <c r="M147" i="43"/>
  <c r="N147" i="43" s="1"/>
  <c r="K147" i="43"/>
  <c r="O141" i="43"/>
  <c r="M141" i="43"/>
  <c r="N141" i="43" s="1"/>
  <c r="K141" i="43"/>
  <c r="O135" i="43"/>
  <c r="M135" i="43"/>
  <c r="N135" i="43" s="1"/>
  <c r="K135" i="43"/>
  <c r="I128" i="43"/>
  <c r="O122" i="43"/>
  <c r="M122" i="43"/>
  <c r="N122" i="43" s="1"/>
  <c r="K122" i="43"/>
  <c r="O116" i="43"/>
  <c r="M116" i="43"/>
  <c r="N116" i="43" s="1"/>
  <c r="K116" i="43"/>
  <c r="O110" i="43"/>
  <c r="M110" i="43"/>
  <c r="N110" i="43" s="1"/>
  <c r="N128" i="43" s="1"/>
  <c r="K110" i="43"/>
  <c r="O104" i="43"/>
  <c r="M104" i="43"/>
  <c r="N104" i="43" s="1"/>
  <c r="K104" i="43"/>
  <c r="I97" i="43"/>
  <c r="O91" i="43"/>
  <c r="M91" i="43"/>
  <c r="N91" i="43" s="1"/>
  <c r="K91" i="43"/>
  <c r="O85" i="43"/>
  <c r="M85" i="43"/>
  <c r="N85" i="43" s="1"/>
  <c r="K85" i="43"/>
  <c r="O79" i="43"/>
  <c r="M79" i="43"/>
  <c r="N79" i="43" s="1"/>
  <c r="K79" i="43"/>
  <c r="O73" i="43"/>
  <c r="M73" i="43"/>
  <c r="K73" i="43"/>
  <c r="I66" i="43"/>
  <c r="O60" i="43"/>
  <c r="M60" i="43"/>
  <c r="N60" i="43" s="1"/>
  <c r="K60" i="43"/>
  <c r="O54" i="43"/>
  <c r="M54" i="43"/>
  <c r="N54" i="43" s="1"/>
  <c r="K54" i="43"/>
  <c r="O48" i="43"/>
  <c r="M48" i="43"/>
  <c r="N48" i="43" s="1"/>
  <c r="K48" i="43"/>
  <c r="O42" i="43"/>
  <c r="O66" i="43" s="1"/>
  <c r="M42" i="43"/>
  <c r="N42" i="43" s="1"/>
  <c r="K42" i="43"/>
  <c r="O16" i="43"/>
  <c r="O22" i="43"/>
  <c r="O28" i="43"/>
  <c r="M28" i="43"/>
  <c r="N28" i="43" s="1"/>
  <c r="M22" i="43"/>
  <c r="N22" i="43" s="1"/>
  <c r="M16" i="43"/>
  <c r="N16" i="43" s="1"/>
  <c r="K16" i="43"/>
  <c r="K22" i="43"/>
  <c r="K28" i="43"/>
  <c r="K10" i="43"/>
  <c r="I34" i="43"/>
  <c r="A124" i="47"/>
  <c r="A125" i="47" s="1"/>
  <c r="A126" i="47" s="1"/>
  <c r="A127" i="47" s="1"/>
  <c r="A128" i="47" s="1"/>
  <c r="A129" i="47" s="1"/>
  <c r="A130" i="47" s="1"/>
  <c r="A131" i="47" s="1"/>
  <c r="A132" i="47" s="1"/>
  <c r="A133" i="47" s="1"/>
  <c r="A134" i="47" s="1"/>
  <c r="A135" i="47" s="1"/>
  <c r="A136" i="47" s="1"/>
  <c r="A137" i="47" s="1"/>
  <c r="A138" i="47" s="1"/>
  <c r="A139" i="47" s="1"/>
  <c r="A140" i="47" s="1"/>
  <c r="A141" i="47" s="1"/>
  <c r="A142" i="47" s="1"/>
  <c r="A96" i="47"/>
  <c r="A97" i="47" s="1"/>
  <c r="A98" i="47" s="1"/>
  <c r="A99" i="47" s="1"/>
  <c r="A100" i="47" s="1"/>
  <c r="A101" i="47" s="1"/>
  <c r="A102" i="47" s="1"/>
  <c r="A103" i="47" s="1"/>
  <c r="A104" i="47" s="1"/>
  <c r="A105" i="47" s="1"/>
  <c r="A106" i="47" s="1"/>
  <c r="A107" i="47" s="1"/>
  <c r="A108" i="47" s="1"/>
  <c r="A109" i="47" s="1"/>
  <c r="A110" i="47" s="1"/>
  <c r="A111" i="47" s="1"/>
  <c r="A112" i="47" s="1"/>
  <c r="A113" i="47" s="1"/>
  <c r="A114" i="47" s="1"/>
  <c r="A68" i="47"/>
  <c r="A69" i="47" s="1"/>
  <c r="A70" i="47" s="1"/>
  <c r="A71" i="47" s="1"/>
  <c r="A72" i="47" s="1"/>
  <c r="A73" i="47" s="1"/>
  <c r="A74" i="47" s="1"/>
  <c r="A75" i="47" s="1"/>
  <c r="A76" i="47" s="1"/>
  <c r="A77" i="47" s="1"/>
  <c r="A78" i="47" s="1"/>
  <c r="A79" i="47" s="1"/>
  <c r="A80" i="47" s="1"/>
  <c r="A81" i="47" s="1"/>
  <c r="A82" i="47" s="1"/>
  <c r="A83" i="47" s="1"/>
  <c r="A84" i="47" s="1"/>
  <c r="A85" i="47" s="1"/>
  <c r="A86" i="47" s="1"/>
  <c r="A40" i="47"/>
  <c r="A41" i="47" s="1"/>
  <c r="A42" i="47" s="1"/>
  <c r="A43" i="47" s="1"/>
  <c r="A44" i="47" s="1"/>
  <c r="A45" i="47" s="1"/>
  <c r="A46" i="47" s="1"/>
  <c r="A47" i="47" s="1"/>
  <c r="A48" i="47" s="1"/>
  <c r="A49" i="47" s="1"/>
  <c r="A50" i="47" s="1"/>
  <c r="A51" i="47" s="1"/>
  <c r="A52" i="47" s="1"/>
  <c r="A53" i="47" s="1"/>
  <c r="A54" i="47" s="1"/>
  <c r="A55" i="47" s="1"/>
  <c r="A56" i="47" s="1"/>
  <c r="A57" i="47" s="1"/>
  <c r="A58" i="47" s="1"/>
  <c r="A12" i="47"/>
  <c r="A13" i="47" s="1"/>
  <c r="A14" i="47" s="1"/>
  <c r="A15" i="47" s="1"/>
  <c r="A16" i="47" s="1"/>
  <c r="A17" i="47" s="1"/>
  <c r="A18" i="47" s="1"/>
  <c r="A19" i="47" s="1"/>
  <c r="A20" i="47" s="1"/>
  <c r="A21" i="47" s="1"/>
  <c r="A22" i="47" s="1"/>
  <c r="A23" i="47" s="1"/>
  <c r="A24" i="47" s="1"/>
  <c r="A25" i="47" s="1"/>
  <c r="A26" i="47" s="1"/>
  <c r="A27" i="47" s="1"/>
  <c r="A28" i="47" s="1"/>
  <c r="A29" i="47" s="1"/>
  <c r="A30" i="47" s="1"/>
  <c r="B110" i="46"/>
  <c r="B118" i="47" s="1"/>
  <c r="A116" i="46"/>
  <c r="A121" i="46" s="1"/>
  <c r="A126" i="46" s="1"/>
  <c r="B85" i="46"/>
  <c r="B90" i="47" s="1"/>
  <c r="B58" i="46"/>
  <c r="B62" i="47" s="1"/>
  <c r="A91" i="46"/>
  <c r="A96" i="46" s="1"/>
  <c r="A101" i="46" s="1"/>
  <c r="A64" i="46"/>
  <c r="A69" i="46" s="1"/>
  <c r="A74" i="46" s="1"/>
  <c r="B32" i="46"/>
  <c r="B34" i="47" s="1"/>
  <c r="B6" i="46"/>
  <c r="B6" i="47" s="1"/>
  <c r="A38" i="46"/>
  <c r="A43" i="46" s="1"/>
  <c r="A48" i="46" s="1"/>
  <c r="A12" i="46"/>
  <c r="A17" i="46" s="1"/>
  <c r="A22" i="46" s="1"/>
  <c r="D127" i="44"/>
  <c r="D128" i="44"/>
  <c r="D129" i="44"/>
  <c r="D130" i="44"/>
  <c r="D131" i="44"/>
  <c r="D132" i="44"/>
  <c r="D133" i="44"/>
  <c r="D134" i="44"/>
  <c r="D135" i="44"/>
  <c r="D136" i="44"/>
  <c r="D137" i="44"/>
  <c r="D138" i="44"/>
  <c r="D139" i="44"/>
  <c r="D140" i="44"/>
  <c r="D141" i="44"/>
  <c r="D142" i="44"/>
  <c r="D143" i="44"/>
  <c r="D144" i="44"/>
  <c r="D145" i="44"/>
  <c r="D146" i="44"/>
  <c r="D147" i="44"/>
  <c r="D148" i="44"/>
  <c r="D149" i="44"/>
  <c r="D126" i="44"/>
  <c r="C147" i="44"/>
  <c r="C144" i="44"/>
  <c r="C141" i="44"/>
  <c r="C138" i="44"/>
  <c r="C135" i="44"/>
  <c r="C132" i="44"/>
  <c r="C129" i="44"/>
  <c r="C126" i="44"/>
  <c r="B144" i="44"/>
  <c r="B138" i="44"/>
  <c r="B132" i="44"/>
  <c r="B126" i="44"/>
  <c r="B132" i="43"/>
  <c r="B124" i="44" s="1"/>
  <c r="B101" i="43"/>
  <c r="B95" i="44" s="1"/>
  <c r="B70" i="43"/>
  <c r="B66" i="44" s="1"/>
  <c r="B39" i="43"/>
  <c r="B37" i="44" s="1"/>
  <c r="B7" i="43"/>
  <c r="B8" i="44" s="1"/>
  <c r="A37" i="44"/>
  <c r="A66" i="44" s="1"/>
  <c r="A95" i="44" s="1"/>
  <c r="A124" i="44" s="1"/>
  <c r="A153" i="44" s="1"/>
  <c r="B51" i="44"/>
  <c r="B57" i="44"/>
  <c r="D74" i="44"/>
  <c r="D75" i="44"/>
  <c r="D76" i="44"/>
  <c r="D77" i="44"/>
  <c r="D78" i="44"/>
  <c r="D79" i="44"/>
  <c r="D80" i="44"/>
  <c r="D81" i="44"/>
  <c r="D82" i="44"/>
  <c r="D83" i="44"/>
  <c r="D84" i="44"/>
  <c r="D85" i="44"/>
  <c r="D86" i="44"/>
  <c r="D87" i="44"/>
  <c r="D88" i="44"/>
  <c r="D89" i="44"/>
  <c r="D90" i="44"/>
  <c r="D91" i="44"/>
  <c r="D103" i="44"/>
  <c r="D104" i="44"/>
  <c r="D105" i="44"/>
  <c r="D106" i="44"/>
  <c r="D107" i="44"/>
  <c r="D108" i="44"/>
  <c r="D109" i="44"/>
  <c r="D110" i="44"/>
  <c r="D111" i="44"/>
  <c r="D112" i="44"/>
  <c r="D113" i="44"/>
  <c r="D114" i="44"/>
  <c r="D115" i="44"/>
  <c r="D116" i="44"/>
  <c r="D117" i="44"/>
  <c r="D118" i="44"/>
  <c r="D119" i="44"/>
  <c r="D120" i="44"/>
  <c r="D98" i="44"/>
  <c r="D99" i="44"/>
  <c r="D100" i="44"/>
  <c r="D101" i="44"/>
  <c r="D102" i="44"/>
  <c r="D97" i="44"/>
  <c r="C118" i="44"/>
  <c r="C115" i="44"/>
  <c r="C112" i="44"/>
  <c r="C109" i="44"/>
  <c r="C106" i="44"/>
  <c r="C103" i="44"/>
  <c r="C100" i="44"/>
  <c r="C97" i="44"/>
  <c r="B115" i="44"/>
  <c r="B109" i="44"/>
  <c r="B103" i="44"/>
  <c r="B97" i="44"/>
  <c r="B86" i="44"/>
  <c r="B80" i="44"/>
  <c r="C89" i="44"/>
  <c r="C86" i="44"/>
  <c r="C83" i="44"/>
  <c r="C80" i="44"/>
  <c r="D69" i="44"/>
  <c r="D70" i="44"/>
  <c r="D71" i="44"/>
  <c r="D72" i="44"/>
  <c r="D73" i="44"/>
  <c r="D68" i="44"/>
  <c r="C77" i="44"/>
  <c r="C74" i="44"/>
  <c r="B74" i="44"/>
  <c r="C71" i="44"/>
  <c r="C68" i="44"/>
  <c r="B68" i="44"/>
  <c r="C60" i="44"/>
  <c r="C57" i="44"/>
  <c r="C54" i="44"/>
  <c r="C51" i="44"/>
  <c r="C48" i="44"/>
  <c r="C45" i="44"/>
  <c r="B45" i="44"/>
  <c r="D45" i="44"/>
  <c r="D46" i="44"/>
  <c r="D47" i="44"/>
  <c r="D48" i="44"/>
  <c r="D49" i="44"/>
  <c r="D50" i="44"/>
  <c r="D51" i="44"/>
  <c r="D52" i="44"/>
  <c r="D53" i="44"/>
  <c r="D54" i="44"/>
  <c r="D55" i="44"/>
  <c r="D56" i="44"/>
  <c r="D57" i="44"/>
  <c r="D58" i="44"/>
  <c r="D59" i="44"/>
  <c r="D60" i="44"/>
  <c r="D61" i="44"/>
  <c r="D62" i="44"/>
  <c r="C42" i="44"/>
  <c r="D40" i="44"/>
  <c r="D41" i="44"/>
  <c r="D42" i="44"/>
  <c r="D43" i="44"/>
  <c r="D44" i="44"/>
  <c r="D39" i="44"/>
  <c r="C39" i="44"/>
  <c r="B39" i="44"/>
  <c r="C31" i="44"/>
  <c r="C28" i="44"/>
  <c r="C25" i="44"/>
  <c r="C22" i="44"/>
  <c r="C19" i="44"/>
  <c r="B28" i="44"/>
  <c r="B22" i="44"/>
  <c r="D16" i="44"/>
  <c r="D17" i="44"/>
  <c r="D18" i="44"/>
  <c r="D19" i="44"/>
  <c r="D20" i="44"/>
  <c r="D21" i="44"/>
  <c r="D22" i="44"/>
  <c r="D23" i="44"/>
  <c r="D24" i="44"/>
  <c r="D25" i="44"/>
  <c r="D26" i="44"/>
  <c r="D27" i="44"/>
  <c r="D28" i="44"/>
  <c r="D29" i="44"/>
  <c r="D30" i="44"/>
  <c r="D31" i="44"/>
  <c r="D32" i="44"/>
  <c r="D33" i="44"/>
  <c r="C16" i="44"/>
  <c r="B16" i="44"/>
  <c r="D11" i="44"/>
  <c r="D12" i="44"/>
  <c r="D13" i="44"/>
  <c r="D14" i="44"/>
  <c r="D15" i="44"/>
  <c r="D10" i="44"/>
  <c r="C13" i="44"/>
  <c r="C10" i="44"/>
  <c r="B10" i="44"/>
  <c r="A39" i="44"/>
  <c r="A45" i="44" s="1"/>
  <c r="A51" i="44" s="1"/>
  <c r="A57" i="44" s="1"/>
  <c r="A68" i="44" s="1"/>
  <c r="A74" i="44" s="1"/>
  <c r="A80" i="44" s="1"/>
  <c r="A86" i="44" s="1"/>
  <c r="A97" i="44" s="1"/>
  <c r="A103" i="44" s="1"/>
  <c r="A109" i="44" s="1"/>
  <c r="A115" i="44" s="1"/>
  <c r="A126" i="44" s="1"/>
  <c r="A132" i="44" s="1"/>
  <c r="A138" i="44" s="1"/>
  <c r="A144" i="44" s="1"/>
  <c r="A155" i="44" s="1"/>
  <c r="A161" i="44" s="1"/>
  <c r="A167" i="44" s="1"/>
  <c r="A173" i="44" s="1"/>
  <c r="H35" i="44"/>
  <c r="H68" i="43"/>
  <c r="H99" i="43" s="1"/>
  <c r="H130" i="43" s="1"/>
  <c r="A16" i="43"/>
  <c r="A22" i="43" s="1"/>
  <c r="A28" i="43" s="1"/>
  <c r="A42" i="43" s="1"/>
  <c r="A48" i="43" s="1"/>
  <c r="A54" i="43" s="1"/>
  <c r="A60" i="43" s="1"/>
  <c r="A73" i="43" s="1"/>
  <c r="A79" i="43" s="1"/>
  <c r="A85" i="43" s="1"/>
  <c r="A91" i="43" s="1"/>
  <c r="A104" i="43" s="1"/>
  <c r="A110" i="43" s="1"/>
  <c r="A116" i="43" s="1"/>
  <c r="A122" i="43" s="1"/>
  <c r="A135" i="43" s="1"/>
  <c r="A141" i="43" s="1"/>
  <c r="A147" i="43" s="1"/>
  <c r="A153" i="43" s="1"/>
  <c r="B94" i="34"/>
  <c r="H28" i="34"/>
  <c r="I28" i="34"/>
  <c r="J28" i="34"/>
  <c r="I29" i="34"/>
  <c r="J29" i="34"/>
  <c r="K29" i="34"/>
  <c r="L29" i="34"/>
  <c r="H29" i="34"/>
  <c r="L28" i="34"/>
  <c r="K28" i="34"/>
  <c r="L17" i="34"/>
  <c r="L31" i="34" s="1"/>
  <c r="K17" i="34"/>
  <c r="K31" i="34" s="1"/>
  <c r="J17" i="34"/>
  <c r="J31" i="34" s="1"/>
  <c r="I17" i="34"/>
  <c r="I31" i="34" s="1"/>
  <c r="H17" i="34"/>
  <c r="H31" i="34" s="1"/>
  <c r="I43" i="34"/>
  <c r="J43" i="34"/>
  <c r="K43" i="34"/>
  <c r="L43" i="34"/>
  <c r="H43" i="34"/>
  <c r="G43" i="34"/>
  <c r="G28" i="34"/>
  <c r="G29" i="34" s="1"/>
  <c r="G13" i="34"/>
  <c r="H11" i="34" s="1"/>
  <c r="O34" i="43" l="1"/>
  <c r="N159" i="43"/>
  <c r="N66" i="43"/>
  <c r="N191" i="43"/>
  <c r="O128" i="43"/>
  <c r="O191" i="43"/>
  <c r="O97" i="43"/>
  <c r="O159" i="43"/>
  <c r="N160" i="43"/>
  <c r="N73" i="43"/>
  <c r="N34" i="43"/>
  <c r="N35" i="43" s="1"/>
  <c r="N192" i="43"/>
  <c r="J12" i="34"/>
  <c r="J9" i="34"/>
  <c r="J10" i="34"/>
  <c r="J11" i="34"/>
  <c r="H10" i="34"/>
  <c r="H9" i="34"/>
  <c r="H8" i="34"/>
  <c r="H12" i="34"/>
  <c r="N97" i="43" l="1"/>
  <c r="N98" i="43" s="1"/>
  <c r="N129" i="43"/>
  <c r="P3" i="43"/>
  <c r="N67" i="43"/>
  <c r="G18" i="32" l="1"/>
  <c r="F18" i="32"/>
  <c r="E18" i="32"/>
  <c r="C18" i="32"/>
  <c r="D8" i="32" s="1"/>
  <c r="I11" i="32"/>
  <c r="H11" i="32"/>
  <c r="I10" i="32"/>
  <c r="H10" i="32"/>
  <c r="I9" i="32"/>
  <c r="H9" i="32"/>
  <c r="I8" i="32"/>
  <c r="H8" i="32"/>
  <c r="I7" i="32"/>
  <c r="H7" i="32"/>
  <c r="D11" i="32" l="1"/>
  <c r="D10" i="32"/>
  <c r="D9" i="32"/>
  <c r="D7" i="32"/>
  <c r="D18" i="32" s="1"/>
  <c r="E7" i="31"/>
  <c r="G7" i="31"/>
  <c r="I7" i="31"/>
  <c r="K7" i="31"/>
  <c r="M7" i="31"/>
  <c r="N7" i="31"/>
  <c r="E8" i="31"/>
  <c r="G8" i="31"/>
  <c r="I8" i="31"/>
  <c r="K8" i="31"/>
  <c r="M8" i="31"/>
  <c r="N8" i="31"/>
  <c r="E9" i="31"/>
  <c r="G9" i="31"/>
  <c r="I9" i="31"/>
  <c r="K9" i="31"/>
  <c r="M9" i="31"/>
  <c r="N9" i="31"/>
  <c r="E10" i="31"/>
  <c r="G10" i="31"/>
  <c r="I10" i="31"/>
  <c r="K10" i="31"/>
  <c r="M10" i="31"/>
  <c r="N10" i="31"/>
  <c r="E11" i="31"/>
  <c r="G11" i="31"/>
  <c r="I11" i="31"/>
  <c r="K11" i="31"/>
  <c r="M11" i="31"/>
  <c r="N11" i="31"/>
  <c r="E12" i="31"/>
  <c r="G12" i="31"/>
  <c r="I12" i="31"/>
  <c r="K12" i="31"/>
  <c r="M12" i="31"/>
  <c r="N12" i="31"/>
  <c r="E13" i="31"/>
  <c r="G13" i="31"/>
  <c r="I13" i="31"/>
  <c r="K13" i="31"/>
  <c r="M13" i="31"/>
  <c r="N13" i="31"/>
  <c r="E14" i="31"/>
  <c r="G14" i="31"/>
  <c r="I14" i="31"/>
  <c r="K14" i="31"/>
  <c r="M14" i="31"/>
  <c r="N14" i="31"/>
  <c r="E15" i="31"/>
  <c r="G15" i="31"/>
  <c r="I15" i="31"/>
  <c r="K15" i="31"/>
  <c r="M15" i="31"/>
  <c r="N15" i="31"/>
  <c r="E16" i="31"/>
  <c r="G16" i="31"/>
  <c r="I16" i="31"/>
  <c r="K16" i="31"/>
  <c r="M16" i="31"/>
  <c r="N16" i="31"/>
  <c r="C17" i="30"/>
  <c r="D17" i="30"/>
  <c r="E17" i="30"/>
  <c r="F17" i="30"/>
  <c r="G17" i="30"/>
  <c r="C25" i="30"/>
  <c r="D25" i="30"/>
  <c r="E25" i="30"/>
  <c r="F25" i="30"/>
  <c r="G25" i="30"/>
  <c r="C35" i="30"/>
  <c r="D35" i="30"/>
  <c r="E35" i="30"/>
  <c r="F35" i="30"/>
  <c r="G35" i="30"/>
  <c r="C39" i="30"/>
  <c r="D39" i="30"/>
  <c r="E39" i="30"/>
  <c r="F39" i="30"/>
  <c r="G39" i="30"/>
  <c r="C51" i="30"/>
  <c r="D51" i="30"/>
  <c r="E51" i="30"/>
  <c r="F51" i="30"/>
  <c r="G51" i="30"/>
  <c r="O9" i="31" l="1"/>
  <c r="O10" i="31"/>
  <c r="O8" i="31"/>
  <c r="O15" i="31"/>
  <c r="O13" i="31"/>
  <c r="K19" i="31"/>
  <c r="C52" i="30"/>
  <c r="C61" i="30" s="1"/>
  <c r="I19" i="31"/>
  <c r="M19" i="31"/>
  <c r="O7" i="31"/>
  <c r="O11" i="31"/>
  <c r="O14" i="31"/>
  <c r="O12" i="31"/>
  <c r="G19" i="31"/>
  <c r="O16" i="31"/>
  <c r="E19" i="31"/>
  <c r="E439" i="14" l="1"/>
  <c r="F256" i="14" l="1"/>
  <c r="D254" i="14"/>
  <c r="F247" i="14" s="1"/>
  <c r="F235" i="14"/>
  <c r="F267" i="14" l="1"/>
  <c r="D275" i="14"/>
  <c r="D439" i="14" s="1"/>
  <c r="F439" i="14" s="1"/>
  <c r="E437" i="14"/>
  <c r="F140" i="14"/>
  <c r="F131" i="14"/>
  <c r="F119" i="14"/>
  <c r="F112" i="14"/>
  <c r="F275" i="14" l="1"/>
  <c r="D170" i="14"/>
  <c r="D437" i="14" s="1"/>
  <c r="F437" i="14" s="1"/>
  <c r="F161" i="14"/>
  <c r="F170" i="14" l="1"/>
  <c r="E442" i="14"/>
  <c r="F384" i="14"/>
  <c r="F375" i="14"/>
  <c r="E372" i="14"/>
  <c r="E441" i="14" s="1"/>
  <c r="D371" i="14"/>
  <c r="F361" i="14" s="1"/>
  <c r="F337" i="14"/>
  <c r="E438" i="14"/>
  <c r="F227" i="14"/>
  <c r="F217" i="14"/>
  <c r="F207" i="14"/>
  <c r="D205" i="14"/>
  <c r="F191" i="14"/>
  <c r="F173" i="14"/>
  <c r="E333" i="14"/>
  <c r="E440" i="14" s="1"/>
  <c r="F328" i="14"/>
  <c r="F316" i="14"/>
  <c r="F305" i="14"/>
  <c r="F295" i="14"/>
  <c r="F278" i="14"/>
  <c r="E436" i="14"/>
  <c r="F103" i="14"/>
  <c r="F73" i="14"/>
  <c r="F65" i="14"/>
  <c r="F57" i="14"/>
  <c r="F48" i="14"/>
  <c r="E45" i="14"/>
  <c r="E435" i="14" s="1"/>
  <c r="F40" i="14"/>
  <c r="F36" i="14"/>
  <c r="F31" i="14"/>
  <c r="F26" i="14"/>
  <c r="F19" i="14"/>
  <c r="F13" i="14"/>
  <c r="F7" i="14"/>
  <c r="D128" i="9"/>
  <c r="J115" i="9" s="1"/>
  <c r="E128" i="9"/>
  <c r="K115" i="9" s="1"/>
  <c r="F128" i="9"/>
  <c r="L115" i="9" s="1"/>
  <c r="G128" i="9"/>
  <c r="M115" i="9" s="1"/>
  <c r="C128" i="9"/>
  <c r="I115" i="9" s="1"/>
  <c r="D103" i="9"/>
  <c r="J90" i="9" s="1"/>
  <c r="E103" i="9"/>
  <c r="K90" i="9" s="1"/>
  <c r="F103" i="9"/>
  <c r="L90" i="9" s="1"/>
  <c r="G103" i="9"/>
  <c r="M90" i="9" s="1"/>
  <c r="C103" i="9"/>
  <c r="D78" i="9"/>
  <c r="J65" i="9" s="1"/>
  <c r="E78" i="9"/>
  <c r="K65" i="9" s="1"/>
  <c r="F78" i="9"/>
  <c r="L65" i="9" s="1"/>
  <c r="G78" i="9"/>
  <c r="M65" i="9" s="1"/>
  <c r="C78" i="9"/>
  <c r="I65" i="9" s="1"/>
  <c r="D53" i="9"/>
  <c r="J41" i="9" s="1"/>
  <c r="E53" i="9"/>
  <c r="K41" i="9" s="1"/>
  <c r="F53" i="9"/>
  <c r="G53" i="9"/>
  <c r="M41" i="9" s="1"/>
  <c r="C53" i="9"/>
  <c r="I41" i="9" s="1"/>
  <c r="D28" i="9"/>
  <c r="J13" i="9" s="1"/>
  <c r="E28" i="9"/>
  <c r="K13" i="9" s="1"/>
  <c r="F28" i="9"/>
  <c r="G28" i="9"/>
  <c r="M13" i="9" s="1"/>
  <c r="C28" i="9"/>
  <c r="L41" i="9" l="1"/>
  <c r="H53" i="9"/>
  <c r="I13" i="9"/>
  <c r="H28" i="9"/>
  <c r="E188" i="9" s="1"/>
  <c r="E189" i="9" s="1"/>
  <c r="F200" i="14"/>
  <c r="D232" i="14"/>
  <c r="D438" i="14" s="1"/>
  <c r="F438" i="14" s="1"/>
  <c r="E444" i="14"/>
  <c r="H383" i="14"/>
  <c r="C29" i="9"/>
  <c r="C166" i="9" s="1"/>
  <c r="C129" i="9"/>
  <c r="G166" i="9" s="1"/>
  <c r="D442" i="14"/>
  <c r="F442" i="14" s="1"/>
  <c r="D372" i="14"/>
  <c r="D441" i="14" s="1"/>
  <c r="F441" i="14" s="1"/>
  <c r="D333" i="14"/>
  <c r="D440" i="14" s="1"/>
  <c r="F440" i="14" s="1"/>
  <c r="D436" i="14"/>
  <c r="F436" i="14" s="1"/>
  <c r="D435" i="14"/>
  <c r="F435" i="14" s="1"/>
  <c r="C79" i="9"/>
  <c r="E166" i="9" s="1"/>
  <c r="C104" i="9"/>
  <c r="F166" i="9" s="1"/>
  <c r="C54" i="9"/>
  <c r="D166" i="9" s="1"/>
  <c r="D444" i="14" l="1"/>
  <c r="F444" i="14" s="1"/>
  <c r="F232" i="14"/>
  <c r="F392" i="14"/>
  <c r="F109" i="14"/>
  <c r="F333" i="14"/>
  <c r="F372" i="14"/>
  <c r="F45" i="14"/>
</calcChain>
</file>

<file path=xl/comments1.xml><?xml version="1.0" encoding="utf-8"?>
<comments xmlns="http://schemas.openxmlformats.org/spreadsheetml/2006/main" xmlns:mc="http://schemas.openxmlformats.org/markup-compatibility/2006" xmlns:xr="http://schemas.microsoft.com/office/spreadsheetml/2014/revision" mc:Ignorable="xr">
  <authors>
    <author>User</author>
  </authors>
  <commentList>
    <comment ref="C6" authorId="0" shapeId="0" xr:uid="{00000000-0006-0000-0900-000001000000}">
      <text>
        <r>
          <rPr>
            <b/>
            <sz val="9"/>
            <color indexed="16"/>
            <rFont val="Segoe UI"/>
            <family val="2"/>
          </rPr>
          <t xml:space="preserve">Pon las Unidades de Negocio
que quieres evaluar
</t>
        </r>
        <r>
          <rPr>
            <sz val="8"/>
            <color indexed="16"/>
            <rFont val="Segoe UI"/>
            <family val="2"/>
          </rPr>
          <t>Pueden ser 1 o hasta 5 (o ampliar)
Pueden ser UN de cualquier tipo</t>
        </r>
      </text>
    </comment>
    <comment ref="J6" authorId="0" shapeId="0" xr:uid="{00000000-0006-0000-0900-000002000000}">
      <text>
        <r>
          <rPr>
            <b/>
            <sz val="9"/>
            <color indexed="16"/>
            <rFont val="Segoe UI"/>
            <family val="2"/>
          </rPr>
          <t xml:space="preserve">MEDIA DE PUNTUACIÓN
de cada unidad de negocio
</t>
        </r>
        <r>
          <rPr>
            <sz val="8"/>
            <color indexed="16"/>
            <rFont val="Segoe UI"/>
            <family val="2"/>
          </rPr>
          <t>(no es muy relevante)</t>
        </r>
      </text>
    </comment>
    <comment ref="H16" authorId="0" shapeId="0" xr:uid="{00000000-0006-0000-0900-000003000000}">
      <text>
        <r>
          <rPr>
            <b/>
            <sz val="9"/>
            <color indexed="16"/>
            <rFont val="Segoe UI"/>
            <family val="2"/>
          </rPr>
          <t>PUNTUA DE 1 A 10
Cada uno de los factores
de cada unidad de negocio</t>
        </r>
      </text>
    </comment>
    <comment ref="G17" authorId="0" shapeId="0" xr:uid="{00000000-0006-0000-0900-000004000000}">
      <text>
        <r>
          <rPr>
            <b/>
            <sz val="9"/>
            <color indexed="16"/>
            <rFont val="Segoe UI"/>
            <family val="2"/>
          </rPr>
          <t xml:space="preserve">Pon el % de IMPORTANCIA DE CADA FACTOR
</t>
        </r>
        <r>
          <rPr>
            <sz val="8"/>
            <color indexed="10"/>
            <rFont val="Segoe UI"/>
            <family val="2"/>
          </rPr>
          <t>Ten en cuenta que el total no puede 
superar el 100%</t>
        </r>
      </text>
    </comment>
    <comment ref="H17" authorId="0" shapeId="0" xr:uid="{00000000-0006-0000-0900-000005000000}">
      <text>
        <r>
          <rPr>
            <b/>
            <sz val="9"/>
            <color indexed="16"/>
            <rFont val="Segoe UI"/>
            <family val="2"/>
          </rPr>
          <t>PUNTUA DE 1 A 10
Cada uno de los factores
1 = Débil
10 = Máxima fortaleza</t>
        </r>
      </text>
    </comment>
    <comment ref="I17" authorId="0" shapeId="0" xr:uid="{00000000-0006-0000-0900-000006000000}">
      <text>
        <r>
          <rPr>
            <b/>
            <sz val="9"/>
            <color indexed="16"/>
            <rFont val="Segoe UI"/>
            <family val="2"/>
          </rPr>
          <t>PUNTUA DE 1 A 10
Cada uno de los factores
1 = Débil
10 = Máxima fortaleza</t>
        </r>
      </text>
    </comment>
    <comment ref="J17" authorId="0" shapeId="0" xr:uid="{00000000-0006-0000-0900-000007000000}">
      <text>
        <r>
          <rPr>
            <b/>
            <sz val="9"/>
            <color indexed="16"/>
            <rFont val="Segoe UI"/>
            <family val="2"/>
          </rPr>
          <t>PUNTUA DE 1 A 10
Cada uno de los factores
1 = Débil
10 = Máxima fortaleza</t>
        </r>
      </text>
    </comment>
    <comment ref="K17" authorId="0" shapeId="0" xr:uid="{00000000-0006-0000-0900-000008000000}">
      <text>
        <r>
          <rPr>
            <b/>
            <sz val="9"/>
            <color indexed="16"/>
            <rFont val="Segoe UI"/>
            <family val="2"/>
          </rPr>
          <t>PUNTUA DE 1 A 10
Cada uno de los factores
1 = Débil
10 = Máxima fortaleza</t>
        </r>
      </text>
    </comment>
    <comment ref="L17" authorId="0" shapeId="0" xr:uid="{00000000-0006-0000-0900-000009000000}">
      <text>
        <r>
          <rPr>
            <b/>
            <sz val="9"/>
            <color indexed="16"/>
            <rFont val="Segoe UI"/>
            <family val="2"/>
          </rPr>
          <t>PUNTUA DE 1 A 10
Cada uno de los factores
1 = Débil
10 = Máxima fortaleza</t>
        </r>
      </text>
    </comment>
    <comment ref="H28" authorId="0" shapeId="0" xr:uid="{00000000-0006-0000-0900-00000A000000}">
      <text>
        <r>
          <rPr>
            <b/>
            <sz val="9"/>
            <color indexed="16"/>
            <rFont val="Tahoma"/>
            <family val="2"/>
          </rPr>
          <t>PUNTUACIÓN TOTAL
PONDERADA</t>
        </r>
      </text>
    </comment>
    <comment ref="H30" authorId="0" shapeId="0" xr:uid="{00000000-0006-0000-0900-00000B000000}">
      <text>
        <r>
          <rPr>
            <b/>
            <sz val="9"/>
            <color indexed="16"/>
            <rFont val="Segoe UI"/>
            <family val="2"/>
          </rPr>
          <t>PUNTUA DE 1 A 10
Cada uno de los factores
de cada unidad de negocio</t>
        </r>
      </text>
    </comment>
    <comment ref="G31" authorId="0" shapeId="0" xr:uid="{00000000-0006-0000-0900-00000C000000}">
      <text>
        <r>
          <rPr>
            <b/>
            <sz val="9"/>
            <color indexed="16"/>
            <rFont val="Segoe UI"/>
            <family val="2"/>
          </rPr>
          <t xml:space="preserve">Pon el % de IMPORTANCIA DE CADA FACTOR
</t>
        </r>
        <r>
          <rPr>
            <sz val="8"/>
            <color indexed="10"/>
            <rFont val="Segoe UI"/>
            <family val="2"/>
          </rPr>
          <t>Ten en cuenta que el total no puede 
superar el 100%</t>
        </r>
      </text>
    </comment>
    <comment ref="H31" authorId="0" shapeId="0" xr:uid="{00000000-0006-0000-0900-00000D000000}">
      <text>
        <r>
          <rPr>
            <b/>
            <sz val="9"/>
            <color indexed="16"/>
            <rFont val="Segoe UI"/>
            <family val="2"/>
          </rPr>
          <t>PUNTUA DE 1 A 10
Cada uno de los factores
1 = Débil
10 = Máxima fortaleza</t>
        </r>
      </text>
    </comment>
    <comment ref="I31" authorId="0" shapeId="0" xr:uid="{00000000-0006-0000-0900-00000E000000}">
      <text>
        <r>
          <rPr>
            <b/>
            <sz val="9"/>
            <color indexed="16"/>
            <rFont val="Segoe UI"/>
            <family val="2"/>
          </rPr>
          <t>PUNTUA DE 1 A 10
Cada uno de los factores
1 = Débil
10 = Máxima fortaleza</t>
        </r>
      </text>
    </comment>
    <comment ref="J31" authorId="0" shapeId="0" xr:uid="{00000000-0006-0000-0900-00000F000000}">
      <text>
        <r>
          <rPr>
            <b/>
            <sz val="9"/>
            <color indexed="16"/>
            <rFont val="Segoe UI"/>
            <family val="2"/>
          </rPr>
          <t>PUNTUA DE 1 A 10
Cada uno de los factores
1 = Débil
10 = Máxima fortaleza</t>
        </r>
      </text>
    </comment>
    <comment ref="K31" authorId="0" shapeId="0" xr:uid="{00000000-0006-0000-0900-000010000000}">
      <text>
        <r>
          <rPr>
            <b/>
            <sz val="9"/>
            <color indexed="16"/>
            <rFont val="Segoe UI"/>
            <family val="2"/>
          </rPr>
          <t>PUNTUA DE 1 A 10
Cada uno de los factores
1 = Débil
10 = Máxima fortaleza</t>
        </r>
      </text>
    </comment>
    <comment ref="L31" authorId="0" shapeId="0" xr:uid="{00000000-0006-0000-0900-000011000000}">
      <text>
        <r>
          <rPr>
            <b/>
            <sz val="9"/>
            <color indexed="16"/>
            <rFont val="Segoe UI"/>
            <family val="2"/>
          </rPr>
          <t>PUNTUA DE 1 A 10
Cada uno de los factores
1 = Débil
10 = Máxima fortaleza</t>
        </r>
      </text>
    </comment>
    <comment ref="H43" authorId="0" shapeId="0" xr:uid="{00000000-0006-0000-0900-000012000000}">
      <text>
        <r>
          <rPr>
            <b/>
            <sz val="9"/>
            <color indexed="16"/>
            <rFont val="Tahoma"/>
            <family val="2"/>
          </rPr>
          <t>PUNTUACIÓN TOTAL
PONDERADA</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usurio</author>
  </authors>
  <commentList>
    <comment ref="D5" authorId="0" shapeId="0" xr:uid="{00000000-0006-0000-1400-000001000000}">
      <text>
        <r>
          <rPr>
            <b/>
            <sz val="9"/>
            <color indexed="81"/>
            <rFont val="Tahoma"/>
            <family val="2"/>
          </rPr>
          <t>Personas</t>
        </r>
      </text>
    </comment>
    <comment ref="E5" authorId="0" shapeId="0" xr:uid="{00000000-0006-0000-1400-000002000000}">
      <text>
        <r>
          <rPr>
            <b/>
            <sz val="9"/>
            <color indexed="81"/>
            <rFont val="Tahoma"/>
            <family val="2"/>
          </rPr>
          <t>Bienes</t>
        </r>
      </text>
    </comment>
    <comment ref="F5" authorId="0" shapeId="0" xr:uid="{00000000-0006-0000-1400-000003000000}">
      <text>
        <r>
          <rPr>
            <b/>
            <sz val="9"/>
            <color indexed="81"/>
            <rFont val="Tahoma"/>
            <family val="2"/>
          </rPr>
          <t>Finanzas</t>
        </r>
      </text>
    </comment>
    <comment ref="G5" authorId="0" shapeId="0" xr:uid="{00000000-0006-0000-1400-000004000000}">
      <text>
        <r>
          <rPr>
            <b/>
            <sz val="9"/>
            <color indexed="81"/>
            <rFont val="Tahoma"/>
            <family val="2"/>
          </rPr>
          <t>Imagen</t>
        </r>
      </text>
    </comment>
    <comment ref="H5" authorId="0" shapeId="0" xr:uid="{00000000-0006-0000-1400-000005000000}">
      <text>
        <r>
          <rPr>
            <b/>
            <sz val="9"/>
            <color indexed="81"/>
            <rFont val="Tahoma"/>
            <family val="2"/>
          </rPr>
          <t>Medio Ambiente</t>
        </r>
      </text>
    </comment>
    <comment ref="I5" authorId="0" shapeId="0" xr:uid="{00000000-0006-0000-1400-000006000000}">
      <text>
        <r>
          <rPr>
            <b/>
            <sz val="9"/>
            <color indexed="81"/>
            <rFont val="Tahoma"/>
            <family val="2"/>
          </rPr>
          <t>Información</t>
        </r>
      </text>
    </comment>
    <comment ref="J5" authorId="0" shapeId="0" xr:uid="{00000000-0006-0000-1400-000007000000}">
      <text>
        <r>
          <rPr>
            <b/>
            <sz val="9"/>
            <color indexed="81"/>
            <rFont val="Tahoma"/>
            <family val="2"/>
          </rPr>
          <t>Cliente</t>
        </r>
      </text>
    </comment>
    <comment ref="K5" authorId="0" shapeId="0" xr:uid="{00000000-0006-0000-1400-000008000000}">
      <text>
        <r>
          <rPr>
            <b/>
            <sz val="9"/>
            <color indexed="81"/>
            <rFont val="Tahoma"/>
            <family val="2"/>
          </rPr>
          <t>Marco Legal</t>
        </r>
      </text>
    </comment>
    <comment ref="O5" authorId="0" shapeId="0" xr:uid="{00000000-0006-0000-1400-000009000000}">
      <text>
        <r>
          <rPr>
            <b/>
            <sz val="9"/>
            <color indexed="81"/>
            <rFont val="Tahoma"/>
            <family val="2"/>
          </rPr>
          <t>Personas</t>
        </r>
      </text>
    </comment>
    <comment ref="P5" authorId="0" shapeId="0" xr:uid="{00000000-0006-0000-1400-00000A000000}">
      <text>
        <r>
          <rPr>
            <b/>
            <sz val="9"/>
            <color indexed="81"/>
            <rFont val="Tahoma"/>
            <family val="2"/>
          </rPr>
          <t>Bienes</t>
        </r>
      </text>
    </comment>
    <comment ref="Q5" authorId="0" shapeId="0" xr:uid="{00000000-0006-0000-1400-00000B000000}">
      <text>
        <r>
          <rPr>
            <b/>
            <sz val="9"/>
            <color indexed="81"/>
            <rFont val="Tahoma"/>
            <family val="2"/>
          </rPr>
          <t>Finanzas</t>
        </r>
      </text>
    </comment>
    <comment ref="R5" authorId="0" shapeId="0" xr:uid="{00000000-0006-0000-1400-00000C000000}">
      <text>
        <r>
          <rPr>
            <b/>
            <sz val="9"/>
            <color indexed="81"/>
            <rFont val="Tahoma"/>
            <family val="2"/>
          </rPr>
          <t>Imagen</t>
        </r>
      </text>
    </comment>
    <comment ref="S5" authorId="0" shapeId="0" xr:uid="{00000000-0006-0000-1400-00000D000000}">
      <text>
        <r>
          <rPr>
            <b/>
            <sz val="9"/>
            <color indexed="81"/>
            <rFont val="Tahoma"/>
            <family val="2"/>
          </rPr>
          <t>Medio Ambiente</t>
        </r>
      </text>
    </comment>
    <comment ref="T5" authorId="0" shapeId="0" xr:uid="{00000000-0006-0000-1400-00000E000000}">
      <text>
        <r>
          <rPr>
            <b/>
            <sz val="9"/>
            <color indexed="81"/>
            <rFont val="Tahoma"/>
            <family val="2"/>
          </rPr>
          <t>Información</t>
        </r>
      </text>
    </comment>
    <comment ref="U5" authorId="0" shapeId="0" xr:uid="{00000000-0006-0000-1400-00000F000000}">
      <text>
        <r>
          <rPr>
            <b/>
            <sz val="9"/>
            <color indexed="81"/>
            <rFont val="Tahoma"/>
            <family val="2"/>
          </rPr>
          <t>Cliente</t>
        </r>
      </text>
    </comment>
    <comment ref="V5" authorId="0" shapeId="0" xr:uid="{00000000-0006-0000-1400-000010000000}">
      <text>
        <r>
          <rPr>
            <b/>
            <sz val="9"/>
            <color indexed="81"/>
            <rFont val="Tahoma"/>
            <family val="2"/>
          </rPr>
          <t>Marco Legal</t>
        </r>
      </text>
    </comment>
  </commentList>
</comments>
</file>

<file path=xl/sharedStrings.xml><?xml version="1.0" encoding="utf-8"?>
<sst xmlns="http://schemas.openxmlformats.org/spreadsheetml/2006/main" count="2918" uniqueCount="1539">
  <si>
    <t>ACTUAL</t>
  </si>
  <si>
    <t>EMPRESA</t>
  </si>
  <si>
    <t>VISIÓN</t>
  </si>
  <si>
    <t>ELEMENTOS</t>
  </si>
  <si>
    <t>OBJETIVO PRINCIPAL</t>
  </si>
  <si>
    <t>ESCENARIO COMPETITIVO</t>
  </si>
  <si>
    <t>VENTAJAS COMPETITIVAS</t>
  </si>
  <si>
    <t>CONCLUSIONES</t>
  </si>
  <si>
    <t>SUGERIDA</t>
  </si>
  <si>
    <t>MISIÓN</t>
  </si>
  <si>
    <t>NECESIDADES DE LOS CLIENTES</t>
  </si>
  <si>
    <t>CLIENTES</t>
  </si>
  <si>
    <t>PRODUCTOS</t>
  </si>
  <si>
    <t>VALOR</t>
  </si>
  <si>
    <t>DESCRIPCION</t>
  </si>
  <si>
    <t>PIB</t>
  </si>
  <si>
    <t>Productividad</t>
  </si>
  <si>
    <t>Mercado de capitales</t>
  </si>
  <si>
    <t>Recursos energeticos</t>
  </si>
  <si>
    <t>Politica industrial</t>
  </si>
  <si>
    <t>PIB Sector</t>
  </si>
  <si>
    <t>Acceso al credito</t>
  </si>
  <si>
    <t>Deficit gobierno nacional</t>
  </si>
  <si>
    <t>Nivel de confianza del consumidor</t>
  </si>
  <si>
    <t>Acuerdos comerciales</t>
  </si>
  <si>
    <t>Politica fiscal</t>
  </si>
  <si>
    <t>Desempleo</t>
  </si>
  <si>
    <t>Nivel de confianza del inversionista</t>
  </si>
  <si>
    <t>Inflacion General</t>
  </si>
  <si>
    <t>Inflacion Sector</t>
  </si>
  <si>
    <t>Perspectivas del sector propio</t>
  </si>
  <si>
    <t>Perspectivas del sector de los clientes</t>
  </si>
  <si>
    <t>#</t>
  </si>
  <si>
    <t>Variable</t>
  </si>
  <si>
    <t>Exportaciones</t>
  </si>
  <si>
    <t>Importaciones</t>
  </si>
  <si>
    <t>Patrones de consumo</t>
  </si>
  <si>
    <t>NEUTRO</t>
  </si>
  <si>
    <t>MUY NEGATIVO</t>
  </si>
  <si>
    <t>NEGATIVO</t>
  </si>
  <si>
    <t>POSITIVO</t>
  </si>
  <si>
    <t>MUY POSITIVO</t>
  </si>
  <si>
    <t>TOTALES</t>
  </si>
  <si>
    <t>PESO DEL ENTORNO</t>
  </si>
  <si>
    <t>AMENAZAS</t>
  </si>
  <si>
    <t>OPORTUNIDADES</t>
  </si>
  <si>
    <t>ENTORNO ECONOMICO</t>
  </si>
  <si>
    <t>MISION ACTUAL</t>
  </si>
  <si>
    <t>MISION NUEVA</t>
  </si>
  <si>
    <t>VISION ACTUAL</t>
  </si>
  <si>
    <t>VISION NUEVA</t>
  </si>
  <si>
    <t>VALORES</t>
  </si>
  <si>
    <t>VALORES CORPORATIVOS</t>
  </si>
  <si>
    <t>Cambios en regulaciones sectoriales</t>
  </si>
  <si>
    <t>Elecciones locales, regionales, nacionales</t>
  </si>
  <si>
    <t>Leyes de proteccion ambiental</t>
  </si>
  <si>
    <t>Cambios en el P.O.T.</t>
  </si>
  <si>
    <t>Protestas contra el gobierno</t>
  </si>
  <si>
    <t>Sistema de gestion y seg en el trabajo</t>
  </si>
  <si>
    <t>Cambios en entes de control</t>
  </si>
  <si>
    <t>Lucha contra la evasion tributaria</t>
  </si>
  <si>
    <t>Regulaciones sobre exportaciones</t>
  </si>
  <si>
    <t>Regulaciones sobre importaciones</t>
  </si>
  <si>
    <t>Nivel de informalidad laboral</t>
  </si>
  <si>
    <t>Corrupcion</t>
  </si>
  <si>
    <t>Lucha contra la elusion tributaria</t>
  </si>
  <si>
    <t>Percepcion de la ley</t>
  </si>
  <si>
    <t>Normas sobre espacio publico</t>
  </si>
  <si>
    <t>Normas sobre mobilidad (Pico y placa)</t>
  </si>
  <si>
    <t>Normas sobre competencia leal</t>
  </si>
  <si>
    <t>Actitudes hacia el servicio al cliente</t>
  </si>
  <si>
    <t>Actitudes hacia la autoridad</t>
  </si>
  <si>
    <t>Actitudes hacia el trabajo</t>
  </si>
  <si>
    <t>Actitudes hacia la inversion</t>
  </si>
  <si>
    <t>Actitudes hacia la I&amp;D</t>
  </si>
  <si>
    <t>Actitudes hacia productos de calidad</t>
  </si>
  <si>
    <t>Cambios en gustos y preferencias</t>
  </si>
  <si>
    <t>Congestion vehicular</t>
  </si>
  <si>
    <t>Cambios en estilos de vida</t>
  </si>
  <si>
    <t>Cambios en habitos de compra</t>
  </si>
  <si>
    <t>Percepcion de seguridad</t>
  </si>
  <si>
    <t>Cambios en composicion de la poblacion por rangos de edad</t>
  </si>
  <si>
    <t>Numero de grupos de interes especiales</t>
  </si>
  <si>
    <t>Numero de iglesias</t>
  </si>
  <si>
    <t xml:space="preserve">Nivel de delincuencia </t>
  </si>
  <si>
    <t>Valor otorgado al tiempo libre</t>
  </si>
  <si>
    <t>Nivel de educativo promedio</t>
  </si>
  <si>
    <t>Ingreso percapita</t>
  </si>
  <si>
    <t>Actitud hacia el ahorro</t>
  </si>
  <si>
    <t>Habitos alimenticios y vida saludable</t>
  </si>
  <si>
    <t>ENTORNO TECNOLOGICO</t>
  </si>
  <si>
    <t>Acceso a la tecnologia</t>
  </si>
  <si>
    <t xml:space="preserve">Acceso a sistemas de informacion </t>
  </si>
  <si>
    <t>Actitudes hacia el internet</t>
  </si>
  <si>
    <t>Actitudes hacia las compras en linea</t>
  </si>
  <si>
    <t>Actitudes hacia las redes sociales</t>
  </si>
  <si>
    <t>Sistematizacion de procesos</t>
  </si>
  <si>
    <t>Digitalizacion de la informacion</t>
  </si>
  <si>
    <t>Seguridad informatica</t>
  </si>
  <si>
    <t>Uso de la estadistica y tecn en los negocios</t>
  </si>
  <si>
    <t xml:space="preserve">Uso de CRM </t>
  </si>
  <si>
    <t>Uso de sistemas de gestion de inventarios</t>
  </si>
  <si>
    <t>Uso de mineria de datos</t>
  </si>
  <si>
    <t>Vigilancia tecnologica</t>
  </si>
  <si>
    <t>Uso de sistemas de informacion gerencial</t>
  </si>
  <si>
    <t>Instalaciones inteligentes</t>
  </si>
  <si>
    <t>Tecn aplicada al consumo eficiente de servicios publicos</t>
  </si>
  <si>
    <t>Grado de obsolecensia tecnologica</t>
  </si>
  <si>
    <t>Politicas entorno a I&amp;D+I</t>
  </si>
  <si>
    <t>Sistemas de seguridad y vig tech</t>
  </si>
  <si>
    <t>Desarrollo en materias primas, procesos y tecnologias de produccion</t>
  </si>
  <si>
    <t>Actitud hacia el reciclaje</t>
  </si>
  <si>
    <t>Actitud hacia la reutilizacion</t>
  </si>
  <si>
    <t>Actitud hacia la contaminacion</t>
  </si>
  <si>
    <t>Actitud hacia quien contamina</t>
  </si>
  <si>
    <t>Actitud hacia quien recicla</t>
  </si>
  <si>
    <t>Actitud del gobierno hacia la contaminacion</t>
  </si>
  <si>
    <t>Normas de proteccion ambiental</t>
  </si>
  <si>
    <t>Entes de regulacion ambiental</t>
  </si>
  <si>
    <t xml:space="preserve">Cambios en la precipitacion </t>
  </si>
  <si>
    <t>Cambios en los niveles de humedad</t>
  </si>
  <si>
    <t>Variaciones en la temperatura Ambiental</t>
  </si>
  <si>
    <t>Difucultad en acceder a materias primas</t>
  </si>
  <si>
    <t>Clase y reparto de las redes de drenajes y escorrentía.</t>
  </si>
  <si>
    <t>Racionamiento de servicios publicos</t>
  </si>
  <si>
    <t>Niveles de polucion</t>
  </si>
  <si>
    <t>Niveles de ruido</t>
  </si>
  <si>
    <t>Niveles de material particulado en aire</t>
  </si>
  <si>
    <t>Cambios en el paisajismo</t>
  </si>
  <si>
    <t>Variacion en poblacion de insectos</t>
  </si>
  <si>
    <t>Variacion en radiacion solar</t>
  </si>
  <si>
    <t>POLITICO-LEGAL</t>
  </si>
  <si>
    <t>ECONOMICO</t>
  </si>
  <si>
    <t>SOCIO-DEMOGRAFICO</t>
  </si>
  <si>
    <t>TECNOLOGICO</t>
  </si>
  <si>
    <t>AMBIENTAL</t>
  </si>
  <si>
    <t>RESULTADOS DEL ANALISIS DE  LOS ENTORNOS</t>
  </si>
  <si>
    <t>REGLA DE ANALISIS</t>
  </si>
  <si>
    <t>0% - 20%</t>
  </si>
  <si>
    <t>21% -40%</t>
  </si>
  <si>
    <t>61% - 80%</t>
  </si>
  <si>
    <t>81% - 100%</t>
  </si>
  <si>
    <t>FACTOR</t>
  </si>
  <si>
    <t>CALIFICACION</t>
  </si>
  <si>
    <t>PUNTAJE MAXIMO</t>
  </si>
  <si>
    <t>PUNTAJE OBTENIDO</t>
  </si>
  <si>
    <t>PROCESO DE DIRECCION</t>
  </si>
  <si>
    <t xml:space="preserve">PLANEACION </t>
  </si>
  <si>
    <t>1. Objetivos a corto mediano y largo plazo claros, concisos y cuantificables</t>
  </si>
  <si>
    <t>TOTAL</t>
  </si>
  <si>
    <t>ORGANIZACIÓN</t>
  </si>
  <si>
    <t>1. Diseño de areas y asignacion de tareas, funciones, metas, responsabilidaes</t>
  </si>
  <si>
    <t>2. Delegacion de responsabilidades</t>
  </si>
  <si>
    <t>3. Coordinacion</t>
  </si>
  <si>
    <t>4. Comunicación</t>
  </si>
  <si>
    <t>5.Seguimiento y control</t>
  </si>
  <si>
    <t>DIRECCION</t>
  </si>
  <si>
    <t>1. Analisis de contexto externo</t>
  </si>
  <si>
    <t>2. Analisis de contexto interno</t>
  </si>
  <si>
    <t>3.Analisis de sensibilidad de los objetivos a cambios en el contexto externo</t>
  </si>
  <si>
    <t>4.Analisis de sensibilidad de los objetivos a cambios en el contexto interno</t>
  </si>
  <si>
    <t>5. Analisis de prioridades</t>
  </si>
  <si>
    <t>6. Toma de decisiones</t>
  </si>
  <si>
    <t>CONTROL</t>
  </si>
  <si>
    <t>1. Analisis de presupuestado vrs real</t>
  </si>
  <si>
    <t>2. Analisis de diferencias</t>
  </si>
  <si>
    <t>3. Analisis de fuentes, causas e impactos</t>
  </si>
  <si>
    <t>4. Analisis de tendencias</t>
  </si>
  <si>
    <t>ANALISIS DE PROBLEMAS</t>
  </si>
  <si>
    <t xml:space="preserve">1.Reporte de problemas </t>
  </si>
  <si>
    <t xml:space="preserve">2. Reporte de incidentes </t>
  </si>
  <si>
    <t>3. Reporte de dificualtades</t>
  </si>
  <si>
    <t>4. Analisis de causas y consecuencias</t>
  </si>
  <si>
    <t>TOMA DE DECISIONES</t>
  </si>
  <si>
    <t>1. La toma de decisiones esta soportada por un sistema de informacion gerencial</t>
  </si>
  <si>
    <t>2. La toma de decisiones se basa en informacion verificable  y confiable</t>
  </si>
  <si>
    <t>3. Para la toma de decisiones se toman en cuenta los objetivos estrategicos de la empresa y del area</t>
  </si>
  <si>
    <t>COMUNICACIÓN</t>
  </si>
  <si>
    <t xml:space="preserve">1. Las decisiones del area gerencial son comunicadas por escrito al personal </t>
  </si>
  <si>
    <t>2. La informacion de las areas a gerencia se realiza por escrito</t>
  </si>
  <si>
    <t>3. La gerencia, los encargados del area y coordinadores informan sus novedades por escrito</t>
  </si>
  <si>
    <t>4. La gerencia, las areas informan aspectos generales  de la empresa, sus proyectos y resultados a sus colaboradores</t>
  </si>
  <si>
    <t>FASE</t>
  </si>
  <si>
    <t>EVALUACION</t>
  </si>
  <si>
    <t>EVALUACION PORCENTUAL</t>
  </si>
  <si>
    <t>SELECCIÓN</t>
  </si>
  <si>
    <t>DESARROLLO PERSONAL</t>
  </si>
  <si>
    <t>COMPETENCIAS</t>
  </si>
  <si>
    <t>Se han identificado las competencias generales, corporativas y laborales en la empresa</t>
  </si>
  <si>
    <t>BIENESTAR</t>
  </si>
  <si>
    <t>Se ha caracterizado el nivel de bienestar entre los colabradores y sus familias</t>
  </si>
  <si>
    <t>Se planifican labores para incrementar los niveles de bienestar de los colaboradores y sus familias</t>
  </si>
  <si>
    <t>Se implementan labores para mejorar el bienesnar de los colaboradores y sus familias</t>
  </si>
  <si>
    <t>PROCESO DE RECURSOS HUMANOS</t>
  </si>
  <si>
    <t>TOTAL RRHH</t>
  </si>
  <si>
    <t>TOTAL DIRECCION</t>
  </si>
  <si>
    <t>CLIENTE</t>
  </si>
  <si>
    <t>Tiene idea de por qué prefieren sus productos o servicios</t>
  </si>
  <si>
    <t>Conoce la tendencia de su mercado</t>
  </si>
  <si>
    <t>Tiene identificada algunas características de sus clientes</t>
  </si>
  <si>
    <t>El segmento de mercado es el adecuado para los productos de la empresa</t>
  </si>
  <si>
    <t>Conoce la mezcla de ingresos y utilidades de sus productos</t>
  </si>
  <si>
    <t>Se realizan investigaciones de mercado</t>
  </si>
  <si>
    <t>Conoce cual es la dinamica de la participacion de sus ventas por cliente</t>
  </si>
  <si>
    <t>COMPETENCIA</t>
  </si>
  <si>
    <t>Se cuenta con una imagen que diferencie a la empresa de la competencia</t>
  </si>
  <si>
    <t>Desarrolla un seguimiento a los precios de la competencia</t>
  </si>
  <si>
    <t>Reacciona con agilidad ante las estrategias de la competencia</t>
  </si>
  <si>
    <t>Tiene establecida una planeacion del area</t>
  </si>
  <si>
    <t>Se lleva  un control  de la efectividad en cada fase de las ventas (toma de pedido, facturacion y manejo de efectivo)</t>
  </si>
  <si>
    <t>Se hace gestion individuaizada por cliente</t>
  </si>
  <si>
    <t>Las estrategias de venta se planean y controlan</t>
  </si>
  <si>
    <t>Se tiene dstablecido un presupuesto de ventas, por segmento, por servicio</t>
  </si>
  <si>
    <t>La empresa lleva un seguimiento actualizado de los segmentos de sus clientes</t>
  </si>
  <si>
    <t>Se controla de manera efectiva los inventarios de productos entregados, inventarios, frutas, frutas retiradas por deterioro, clientesd insatisfechos</t>
  </si>
  <si>
    <t>Se cuenta con un control  de los indicadores comerciales principales y su variacion por comercial, nicho y servicio</t>
  </si>
  <si>
    <r>
      <t>Se diseñan y ejecutan campañas, actividades de publicidad, promoción de ventas</t>
    </r>
    <r>
      <rPr>
        <i/>
        <sz val="11"/>
        <color theme="1"/>
        <rFont val="Times New Roman"/>
        <family val="1"/>
      </rPr>
      <t/>
    </r>
  </si>
  <si>
    <t>Evalua los resultados de las estrategias de comunicación con los clientes</t>
  </si>
  <si>
    <t>Tiene una comunicación continua e individualizada con los diferentes perfiles de clientes</t>
  </si>
  <si>
    <t>Emplea adecuadamente los diferentes medios de comunicación para llegarle al cliente</t>
  </si>
  <si>
    <t xml:space="preserve">Sobre estrategias de promocion, se tiene un calendario de actividades de promocion, difusion y ventas definido, controlado y con metas establecidas </t>
  </si>
  <si>
    <t>FORMACION</t>
  </si>
  <si>
    <t xml:space="preserve">Se cuenta con un plan de formacion enfocada en las competencias comercial, negociacion y de servicio, </t>
  </si>
  <si>
    <t>Se cuenta con un plan de formacion para  la manipulacion de alimentos y de frutas entre otras.</t>
  </si>
  <si>
    <t>Se cuenta con la implementacion de estrategias comerciales basadas en redes sociales</t>
  </si>
  <si>
    <t>Se hace seguimiento a los resultados de los procesos de formacion</t>
  </si>
  <si>
    <t>PLANEACION DEL SERVICIO</t>
  </si>
  <si>
    <t>La empresa determina adecuadamente los requisitos para los productos y servicios</t>
  </si>
  <si>
    <t>La empresa determina adecuadamente las caracteristicas, condiciones, volumenes o cuantia de los recursos necesarios para dar conformidad a los servicios solicitados por el cliente</t>
  </si>
  <si>
    <t>La empresa posee un mecanismo que facilite el seguimiento del cumplimiento de los procesos y servicios asignados a cada colaborador</t>
  </si>
  <si>
    <t>La empresa brinda garantia en el cumplimiento de los procesos de los servicios del cliente</t>
  </si>
  <si>
    <t>ANALISIS DE RIESGO</t>
  </si>
  <si>
    <t>Se tiene un proceso definido para analizar el riesgo en las diferentes areas de la empresa</t>
  </si>
  <si>
    <t>Se cuenta con el personal ideneo y suficiente  para realizar los servicios y productos de la empresa</t>
  </si>
  <si>
    <t>Se cuenta con un proceso definido para analizar el seguimiento de los riesgos</t>
  </si>
  <si>
    <t>Se cuenta con el personal ideneo y suficiente para realizar el analisis del entorno de la empresa</t>
  </si>
  <si>
    <t>Se cuenta con un proceso definido para analizar los requerimientos de seguridad y salud en el trabajo de los colaboradores</t>
  </si>
  <si>
    <t>Se cuenta con el personal ideneo y suficiente para realizar el analisis de los requerimientos de seguridad y productividad</t>
  </si>
  <si>
    <t>Se cuenta con elementos tecnologicos que mejoren el analisis de riesgo, analisis de entorno y los requerimientos de seguridad de los clientes</t>
  </si>
  <si>
    <t>Equipos</t>
  </si>
  <si>
    <t>Se cuenta con una area de mantenimiento de equipos o  se sub contrata</t>
  </si>
  <si>
    <t>Los equipos tienen ficha tecnica y de mantenimiento</t>
  </si>
  <si>
    <t>Se cuenta con el personal o proveedor para realizar el mantenimiento de los equipos</t>
  </si>
  <si>
    <t>Se tiene claro los equipos a reponer, actualizar lo repotenciar</t>
  </si>
  <si>
    <t>Se hace seguimiento y control al mantenimiento de equipos</t>
  </si>
  <si>
    <t>Prestacion del servicio</t>
  </si>
  <si>
    <t>Se tiene establecido el protocolo de atencion, servicio al cliente y ventas</t>
  </si>
  <si>
    <t>Se tiene un sistema de asignacion, gestion y control de procesos</t>
  </si>
  <si>
    <t>Se cuenta con un analisis de perfiles, competencias y habilidades del personal para cubrir las necesidades de los clientes</t>
  </si>
  <si>
    <t>Se cuenta con un proceso definido para la selecion del personal</t>
  </si>
  <si>
    <t>Se hace un control  de las QPRS por puesto de servicio</t>
  </si>
  <si>
    <t>Se seguimiento de los resultados de PQRS</t>
  </si>
  <si>
    <t>ELEMENTOS DEL SERVICIO</t>
  </si>
  <si>
    <t>La empresa cuenta con un manual para la prestacion del servicio</t>
  </si>
  <si>
    <t>La empresa cuenta con los equipos  adecuados para la prestacion del servicio</t>
  </si>
  <si>
    <t>La empresa cuenta con el personal adecuado y suficiente para la prestacion del servicio</t>
  </si>
  <si>
    <t xml:space="preserve">La empresa cuenta con un uniforme reglamentario </t>
  </si>
  <si>
    <t>Cada colaborador cuenta con su dotacion adecuada para la prestacion del servicio</t>
  </si>
  <si>
    <t>Se cuenta con personal de coordinadores suficiente y capacitado para las labores de prestacion del servicio</t>
  </si>
  <si>
    <t>Se poseen mecanismos tecnologicos para el control en los puestos de servicio</t>
  </si>
  <si>
    <t>Se cuenta con mecanismos de seguimiento y control del servicio</t>
  </si>
  <si>
    <t>DISEÑO DE SERVICIOS</t>
  </si>
  <si>
    <t>La empresa cuenta con mecanismos que le permitan diseñar nuevos  productos o servicios</t>
  </si>
  <si>
    <t>La empresa planifica, presupuesta y dispone de los recursos humanos, tecnicos y presupuestales requeridos para el diseño de nuevos servicios</t>
  </si>
  <si>
    <t>La empresa delega, asigna responsabilidades,define cronogramas y metas para las labores de diseño de nuevos servicios</t>
  </si>
  <si>
    <t>La empresa cuenta con mecanismos de gestion y control de cada fase de diseño de nuevos productos</t>
  </si>
  <si>
    <t>POLITICA DE SERVIIO AL CLIENTE</t>
  </si>
  <si>
    <t>Se tiene un protocolo de servicio y atencion al cliente</t>
  </si>
  <si>
    <t>Se tienen definidas las practicas de atencion al cliente en la empresa</t>
  </si>
  <si>
    <t>Se tiene establecidos los niveles de decision en terminos de servico y atencion al cliente</t>
  </si>
  <si>
    <t>Se tiene establecido los procesos de seguimiento y control a PQRS</t>
  </si>
  <si>
    <t>La empresa cuenta con indicadores de gestion en servicio y atencion al cliente</t>
  </si>
  <si>
    <t>GESTION DEL CLIENTE</t>
  </si>
  <si>
    <t>Se cuenta con una plataforma tecnologica para la gestion del servicio y la atencion al cliente</t>
  </si>
  <si>
    <t>El personal cuenta con formacion en servicio y atencion al cliente</t>
  </si>
  <si>
    <t>La empresa tiene implementado mecanismos para fomentar la cultura del servicio y la atencion al cliente</t>
  </si>
  <si>
    <t>Se hace seguimiento y control en linea</t>
  </si>
  <si>
    <t>PROCESO DE SERVICIO AL CLIENTE</t>
  </si>
  <si>
    <t>TOTAL SERVICIO AL CLIENTE</t>
  </si>
  <si>
    <t>MAXIMO PUNTAJE</t>
  </si>
  <si>
    <t>INVERSION  Y DIVIDENDOS</t>
  </si>
  <si>
    <t>Existe una labor de presupuestacion y asignacion del capital y recursos para los proyectos, productos, servicios y divisiones de la empresa</t>
  </si>
  <si>
    <t>Los presupuestos se cumplen</t>
  </si>
  <si>
    <t>Se determinan y valoran las necesidades de financiamiento y su composicion entre corto y largo plazo</t>
  </si>
  <si>
    <t>Se desarrollan estrategias financieras para optimizar adelantar proyectos nuevos</t>
  </si>
  <si>
    <t>Se cuenta con un plan de expansion a futuro</t>
  </si>
  <si>
    <t>Se cuenta con una politica de pago de dividendos</t>
  </si>
  <si>
    <t>La relacion entre ingresos de la empresa y el valor de los aportes de los socios ha incrementado en los ulltimos dos años</t>
  </si>
  <si>
    <t>AXIMO PUNTAJE</t>
  </si>
  <si>
    <t>FUNDAMENTALES</t>
  </si>
  <si>
    <t xml:space="preserve">Los niveles de liquidez le permiten a la empresa afrontar sus compromisos de corto plazo </t>
  </si>
  <si>
    <t>Los indicadores de actividad presentan  un uso adecuado de los recursos de la empresa</t>
  </si>
  <si>
    <t>Los indicadores de actividad presentan una dinamica positiva en la empresa</t>
  </si>
  <si>
    <t>Los indicadores de rentabilidad muestran una tendencia positiva y creciente</t>
  </si>
  <si>
    <t>Los indicadores de crecimiento de la empresa muestran una posicion economica creciente en el mercado</t>
  </si>
  <si>
    <t>La empresa cuenta con un analisis de costos por actividades</t>
  </si>
  <si>
    <t>PROCESO DE FINANZAS Y CONTABILIDAD</t>
  </si>
  <si>
    <t>TOTAL FINANZAS Y CONTABILIDAD</t>
  </si>
  <si>
    <t>REQUISICION DE COMPRAS</t>
  </si>
  <si>
    <t>Generación de un punto de reorden del inventario de mercancías.</t>
  </si>
  <si>
    <t>Cumplimiento del presupuesto de inversiones de capital.</t>
  </si>
  <si>
    <t xml:space="preserve"> Surgimiento de necesidades de mercancías de acuerdo con el plan de trabajo</t>
  </si>
  <si>
    <t>Toda requisicion cuenta con el proceso de aprobacion por el encargado de la unidad solicitante</t>
  </si>
  <si>
    <t>Emision orden de compras</t>
  </si>
  <si>
    <t>El proceso de requisicion de compras se encuentra actualizado y se aplica</t>
  </si>
  <si>
    <t>Se tiene establecido unas fechas y un horario de terminado para la solicitud de compras mensuales</t>
  </si>
  <si>
    <t>Las solicitudes de compras cuentan con las autorizaciones necesarias</t>
  </si>
  <si>
    <t>Cada solicitud es acompañada por los elementos de calidad requeridos en los bienes o servicios solicitados</t>
  </si>
  <si>
    <t>Los procesos y procedimientos de emision de ordenes de compra estan actualizados y se aplican</t>
  </si>
  <si>
    <t>Se cuenta con un presupuesto mensual para compras</t>
  </si>
  <si>
    <t>El proceso de aprobacion de compras esta ajustado al plan de produccion</t>
  </si>
  <si>
    <t>El proceso de aprobacion de compras esta ajustado a la planeacion estrategica de la empresa</t>
  </si>
  <si>
    <t xml:space="preserve">Se cuenta con una politica de compras clara y objetiva </t>
  </si>
  <si>
    <t xml:space="preserve">La politica de compras se cumple </t>
  </si>
  <si>
    <t>Los procesos y procedimientos de aprobacion de las compras se encuentra actualizado y se aplica</t>
  </si>
  <si>
    <t>Las condiciones de venta, despacho, entrega y pago por parte de proveedores se encuentran actualizados para cada proveedor</t>
  </si>
  <si>
    <t>Aprobacion de compras y envio a proveedores</t>
  </si>
  <si>
    <t>El proceso y procedimiento de recepcion de activos estan actualizadas y se aplican</t>
  </si>
  <si>
    <t>El proceso de recepcion y entrada de activos se encuentra sistematizado y actualizado</t>
  </si>
  <si>
    <t>Los documentos de recepcion y entrada de los activos son diligenciados total y apropiadamente</t>
  </si>
  <si>
    <t>Inventarios</t>
  </si>
  <si>
    <t>La empresa cuenta con una politica de gestion de inventarios</t>
  </si>
  <si>
    <t>PAGO DE FACTURAS DE COMPRA</t>
  </si>
  <si>
    <t>La empresa cuenta con una politica de pagos</t>
  </si>
  <si>
    <t>Se tiene establecidos politicas de credito con los proveedores</t>
  </si>
  <si>
    <t>El pago del bien o servicio se origina luego de haberse emitido la orden de pago por la unidad solicitante</t>
  </si>
  <si>
    <t>Todos los pagos y compras se encuentran debidamente registrados en el sistema contable</t>
  </si>
  <si>
    <t>Se aplican estrategias financieras de pago de facturas</t>
  </si>
  <si>
    <t xml:space="preserve">La empresa realiza evaluacion a los proveedores </t>
  </si>
  <si>
    <t>Los procesos y procedimientos de pago a proveedores se encuentra actualizado y se aplica</t>
  </si>
  <si>
    <t>Las politicas de pago de facturas estan acordes a los niveles de liquidez de la empresa</t>
  </si>
  <si>
    <t>PROCESO DE COMPRAS Y ALMACEN</t>
  </si>
  <si>
    <t>PROCESO DE LOGISTICA</t>
  </si>
  <si>
    <t>Planeacion</t>
  </si>
  <si>
    <t>La empresa cuenta con una planeacion logistica formal</t>
  </si>
  <si>
    <t>La logistica de abastecimiento y despacho se encuentra soportada por un software</t>
  </si>
  <si>
    <t>Se cuenta con un sistema de seguimiento paso por paso a cada pedido (abastecimiento y despacho)</t>
  </si>
  <si>
    <t>Secuentan con indicadores de gestion en el area de logistica</t>
  </si>
  <si>
    <t>Se tiene identificados los puntos criticos de la logistica</t>
  </si>
  <si>
    <t>Se conoce el grado de cumplimiento a los requisitos logisticos del cliente</t>
  </si>
  <si>
    <t>Se posee un plan de mejora al desempeño logistico de la empresa</t>
  </si>
  <si>
    <t>Se hace seguimiento al plan de mejora</t>
  </si>
  <si>
    <t>Se socializa los resultados del plan de mejora del area logistica al cliente</t>
  </si>
  <si>
    <t xml:space="preserve">Se tiene un reporte de PQRS </t>
  </si>
  <si>
    <t>Se hace seguimiento a las PQRS</t>
  </si>
  <si>
    <t>Tiempos y movimientos</t>
  </si>
  <si>
    <t>Es adecuada la distribucion de nuestros almacenes</t>
  </si>
  <si>
    <t>Se hace seguimiento a los tiempos y movimientos de los procesos de la empresa</t>
  </si>
  <si>
    <t xml:space="preserve">Se tienen identificados los costos de distribucion y transporte </t>
  </si>
  <si>
    <t>La empresa tiene o a impementado estrategias para optimizar los tiempos y movimientos de sus procesos</t>
  </si>
  <si>
    <t>Es adecuada la distribucion de los productos en el almacen</t>
  </si>
  <si>
    <t>TOTAL LOGISTICA</t>
  </si>
  <si>
    <t>Se tiene identificados los requisitos logisticos individuales de nuestros clientes</t>
  </si>
  <si>
    <t>Se tiene identificados los requisitos logisticos de nuestros productos</t>
  </si>
  <si>
    <t>Se tiene identificados los requisitos logisticos por segmentos de clientes</t>
  </si>
  <si>
    <t>PROCESO COMERCIAL Y DE MERCADEO</t>
  </si>
  <si>
    <t>MERCADEO</t>
  </si>
  <si>
    <t>TOTAL COMERCIAL Y MERCADEO</t>
  </si>
  <si>
    <t>AREA</t>
  </si>
  <si>
    <t>RRHH</t>
  </si>
  <si>
    <t>SERVICIO AL CLIENTE</t>
  </si>
  <si>
    <t>FINANZAS Y CONTABILIDAD</t>
  </si>
  <si>
    <t>COMPRAS Y ALMACEN</t>
  </si>
  <si>
    <t>TOTAL COMPRAS Y ALMACEN</t>
  </si>
  <si>
    <t>PRODUCCION</t>
  </si>
  <si>
    <t>LOGISTICA</t>
  </si>
  <si>
    <t xml:space="preserve"> ANALISIS DE LAS CINCO FUERZAS COMPETITIVAS DE PORTER</t>
  </si>
  <si>
    <t>Muy poco atractivo</t>
  </si>
  <si>
    <t>Atractivo</t>
  </si>
  <si>
    <t>Neutro</t>
  </si>
  <si>
    <t>Muy atractivo</t>
  </si>
  <si>
    <t>Amenaza de entrada</t>
  </si>
  <si>
    <t>Economias de escala por oferta</t>
  </si>
  <si>
    <t>Pequeñas</t>
  </si>
  <si>
    <t>Grandes</t>
  </si>
  <si>
    <t>Economias de escala por demanda</t>
  </si>
  <si>
    <t>Costos para los clientes por cambio de proveedor</t>
  </si>
  <si>
    <t>Bajos</t>
  </si>
  <si>
    <t>Altos</t>
  </si>
  <si>
    <t>Requisitos de capital</t>
  </si>
  <si>
    <t>Experiencia y efectos de aprendizaje</t>
  </si>
  <si>
    <t>Mucha</t>
  </si>
  <si>
    <t>Poca</t>
  </si>
  <si>
    <t>Regulacion del mercado</t>
  </si>
  <si>
    <t>Acceso desigual a canales de distribucion</t>
  </si>
  <si>
    <t>Identificacion de la marca</t>
  </si>
  <si>
    <t>Politicas gubernamentales restrictivas</t>
  </si>
  <si>
    <t>Alianza entre competidores</t>
  </si>
  <si>
    <t>Sin importancia</t>
  </si>
  <si>
    <t>Muy importante</t>
  </si>
  <si>
    <t>ATRACTIVO PROMEDIO DE FUERZA</t>
  </si>
  <si>
    <t>Poder de los proveedores</t>
  </si>
  <si>
    <t>Más concentrado que el sector al cual vende</t>
  </si>
  <si>
    <t>Poca concentracion</t>
  </si>
  <si>
    <t>Mucha concentracion</t>
  </si>
  <si>
    <t>Los grupos de proveedores no dependen fuertemente del sector para generar ingresos</t>
  </si>
  <si>
    <t>Poca dependencia</t>
  </si>
  <si>
    <t>Mucha dependencia</t>
  </si>
  <si>
    <t>Los participantes del sector deben asumir costos por cambio de proveedor</t>
  </si>
  <si>
    <t>Muchos</t>
  </si>
  <si>
    <t>Pocos</t>
  </si>
  <si>
    <t>Los proveedores ofrecen productos diferenciados</t>
  </si>
  <si>
    <t>Muy diferenciados</t>
  </si>
  <si>
    <t>Poco Diferenciados</t>
  </si>
  <si>
    <t>No existe sustituto para lo que ofrece el proveedor</t>
  </si>
  <si>
    <t>muchos sustitutos</t>
  </si>
  <si>
    <t>Pocos sustitutos</t>
  </si>
  <si>
    <t>Amenaza del proveedor de integrarse hacia adelante</t>
  </si>
  <si>
    <t>Muchas</t>
  </si>
  <si>
    <t>Pocas</t>
  </si>
  <si>
    <t>El poder de los compradores</t>
  </si>
  <si>
    <t>Hay pocos compradores o cada uno compra altos volumenes</t>
  </si>
  <si>
    <t>Los servicios son estandarizados o poco  diferenciados</t>
  </si>
  <si>
    <t>Poco diferenciados</t>
  </si>
  <si>
    <t>Los compradores asumen costos por cambio de proveedor</t>
  </si>
  <si>
    <t>Costos bajos</t>
  </si>
  <si>
    <t>Costos Altos</t>
  </si>
  <si>
    <t>Amenaza de compradores de integrarse hacia atrás</t>
  </si>
  <si>
    <t>Amenaza alta</t>
  </si>
  <si>
    <t>Amenaza baja</t>
  </si>
  <si>
    <t>Producto representa una parte importante de los costos del consumidor</t>
  </si>
  <si>
    <t>Poco importante</t>
  </si>
  <si>
    <t>Utilidades bajas, altos costos en el comprador</t>
  </si>
  <si>
    <t>Utilidades bajas</t>
  </si>
  <si>
    <t>Utilidades altas</t>
  </si>
  <si>
    <t>Calidad de servicio del comprador no se ve afectada por la calidad del servicio del sector</t>
  </si>
  <si>
    <t>Poco afectado</t>
  </si>
  <si>
    <t>Muy afectado</t>
  </si>
  <si>
    <t>El producto surte poco efecto en los costos del comprador</t>
  </si>
  <si>
    <t>Bajo efecto en costos</t>
  </si>
  <si>
    <t>Alto efecto en costos</t>
  </si>
  <si>
    <t>Amenaza de sustitutos</t>
  </si>
  <si>
    <t>Se ofrece atractiva combinacion de precio y desempeño respecto al servicio del sector</t>
  </si>
  <si>
    <t>Muy atractiva</t>
  </si>
  <si>
    <t>Poco atractiva</t>
  </si>
  <si>
    <t>Costo para el comprador  por cambiar al sustituto es bajo</t>
  </si>
  <si>
    <t>Costo bajo</t>
  </si>
  <si>
    <t xml:space="preserve">Costo alto </t>
  </si>
  <si>
    <t>Rivalidad entre competidores</t>
  </si>
  <si>
    <t>Los competidores son varios o similares en tamaño y potencia</t>
  </si>
  <si>
    <t>Varios</t>
  </si>
  <si>
    <t>Crecimiento del sector</t>
  </si>
  <si>
    <t>Lento</t>
  </si>
  <si>
    <t>Rapido</t>
  </si>
  <si>
    <t>Barreras de salida</t>
  </si>
  <si>
    <t>Altas</t>
  </si>
  <si>
    <t>Bajas</t>
  </si>
  <si>
    <t>Rivales comprometidos con ser lideres</t>
  </si>
  <si>
    <t>Muy comprometidos</t>
  </si>
  <si>
    <t>Poco comprometidos</t>
  </si>
  <si>
    <t>Las empresas no son capaces de entender sus señales de mercado</t>
  </si>
  <si>
    <t>Muy capaces</t>
  </si>
  <si>
    <t>Poco capaces</t>
  </si>
  <si>
    <t>Rivalidad en precio</t>
  </si>
  <si>
    <t>Productos o servicios casi identicos</t>
  </si>
  <si>
    <t>Mucho</t>
  </si>
  <si>
    <t>Poco</t>
  </si>
  <si>
    <t>Costos fijos altos y costos marginales bajos</t>
  </si>
  <si>
    <t>Capacidad de produccion debe ser expandida en grandes cantidades para ser eficaz</t>
  </si>
  <si>
    <t>Mucha cantidad</t>
  </si>
  <si>
    <t>Poca cantidad</t>
  </si>
  <si>
    <t>El producto es perecedero</t>
  </si>
  <si>
    <t>Perecedero</t>
  </si>
  <si>
    <t>No perecedero</t>
  </si>
  <si>
    <t>ATRACTIVO GENERAL PROMEDIO DE FUERZA</t>
  </si>
  <si>
    <t>0-20%</t>
  </si>
  <si>
    <t>21-40%</t>
  </si>
  <si>
    <t>41-60%</t>
  </si>
  <si>
    <t>61%80%</t>
  </si>
  <si>
    <t>81-100%</t>
  </si>
  <si>
    <t>RESULTADOS DEL ANALISIS DE PORTER</t>
  </si>
  <si>
    <t>RESULTADO DEL ANALISIS PARA EL SECTOR DE INTERES</t>
  </si>
  <si>
    <t>MATRIZ DE PERFIL COMPETITIVO</t>
  </si>
  <si>
    <t>PROMEDIO</t>
  </si>
  <si>
    <t>FACTORES CRITICOS DE ÉXITO</t>
  </si>
  <si>
    <t>PESO</t>
  </si>
  <si>
    <t>Calif</t>
  </si>
  <si>
    <t>Pond</t>
  </si>
  <si>
    <t>Mercadeo</t>
  </si>
  <si>
    <t>Antigüedad y region</t>
  </si>
  <si>
    <t>Gestion y control</t>
  </si>
  <si>
    <t>Tecnologia</t>
  </si>
  <si>
    <t>Lealtad de clientes</t>
  </si>
  <si>
    <t>Participacion de mercado</t>
  </si>
  <si>
    <t>Servicio al cliente</t>
  </si>
  <si>
    <t>Personal y perfil</t>
  </si>
  <si>
    <t>Precios</t>
  </si>
  <si>
    <t>Total</t>
  </si>
  <si>
    <t>EMPRESA 1</t>
  </si>
  <si>
    <t>EMPRESA 2</t>
  </si>
  <si>
    <t>EMPRESA 3</t>
  </si>
  <si>
    <t>EMPRESA 4</t>
  </si>
  <si>
    <t>EXISTEN (los tenemos)</t>
  </si>
  <si>
    <r>
      <t xml:space="preserve">PENETRACIÓN </t>
    </r>
    <r>
      <rPr>
        <sz val="14"/>
        <color theme="2" tint="-0.89999084444715716"/>
        <rFont val="Segoe UI"/>
        <family val="2"/>
      </rPr>
      <t>(mejorar)</t>
    </r>
  </si>
  <si>
    <t>EXISTEN (los conocemos)</t>
  </si>
  <si>
    <t>NO EXISTEN (nuevos productos)</t>
  </si>
  <si>
    <r>
      <rPr>
        <b/>
        <sz val="20"/>
        <rFont val="Segoe UI"/>
        <family val="2"/>
      </rPr>
      <t>DESARROLLO</t>
    </r>
    <r>
      <rPr>
        <b/>
        <sz val="18"/>
        <rFont val="Segoe UI"/>
        <family val="2"/>
      </rPr>
      <t xml:space="preserve"> </t>
    </r>
    <r>
      <rPr>
        <sz val="16"/>
        <rFont val="Segoe UI"/>
        <family val="2"/>
      </rPr>
      <t>nuevos productos</t>
    </r>
  </si>
  <si>
    <r>
      <t>DESARROLLO</t>
    </r>
    <r>
      <rPr>
        <b/>
        <sz val="18"/>
        <rFont val="Segoe UI"/>
        <family val="2"/>
      </rPr>
      <t xml:space="preserve"> </t>
    </r>
    <r>
      <rPr>
        <sz val="16"/>
        <rFont val="Segoe UI"/>
        <family val="2"/>
      </rPr>
      <t>nuevos mercados</t>
    </r>
  </si>
  <si>
    <t>NUEVOS (No los conocemos)</t>
  </si>
  <si>
    <t>DIVERSIFICACIÓN</t>
  </si>
  <si>
    <t>Análisis PRODUCTO / MERCADO</t>
  </si>
  <si>
    <t xml:space="preserve">VENTAS </t>
  </si>
  <si>
    <t>PROPORCIÓN CARTERA NEGOCIO</t>
  </si>
  <si>
    <t>VENTAS LIDER</t>
  </si>
  <si>
    <t>VENTAS SECTOR AÑO ACTUAL</t>
  </si>
  <si>
    <t>VENTAS SECTOR AÑO ANTERIOR</t>
  </si>
  <si>
    <t>TASA CRECIMIENTO MERCADO</t>
  </si>
  <si>
    <t>CUOTA MERCADO RELATIVA</t>
  </si>
  <si>
    <t>CASILLAS MATRIZ BCG</t>
  </si>
  <si>
    <t>a</t>
  </si>
  <si>
    <t>b</t>
  </si>
  <si>
    <t xml:space="preserve">t </t>
  </si>
  <si>
    <r>
      <t>t</t>
    </r>
    <r>
      <rPr>
        <vertAlign val="subscript"/>
        <sz val="10"/>
        <rFont val="Arial"/>
        <family val="2"/>
      </rPr>
      <t>-1</t>
    </r>
  </si>
  <si>
    <r>
      <t xml:space="preserve"> = (t-t</t>
    </r>
    <r>
      <rPr>
        <vertAlign val="subscript"/>
        <sz val="10"/>
        <rFont val="Arial"/>
        <family val="2"/>
      </rPr>
      <t>-1</t>
    </r>
    <r>
      <rPr>
        <sz val="11"/>
        <color theme="1"/>
        <rFont val="Calibri"/>
        <family val="2"/>
        <scheme val="minor"/>
      </rPr>
      <t>)/t</t>
    </r>
    <r>
      <rPr>
        <vertAlign val="subscript"/>
        <sz val="10"/>
        <rFont val="Arial"/>
        <family val="2"/>
      </rPr>
      <t>-1</t>
    </r>
  </si>
  <si>
    <t xml:space="preserve"> = a/b</t>
  </si>
  <si>
    <t>ESTRELLA</t>
  </si>
  <si>
    <t>PESO MUERTO</t>
  </si>
  <si>
    <t>VACAS</t>
  </si>
  <si>
    <t>DILEMA</t>
  </si>
  <si>
    <t>EMPRESA 5</t>
  </si>
  <si>
    <t>MADUREZ DEL SECTOR</t>
  </si>
  <si>
    <t>POSICIÓN COMPETITIVA</t>
  </si>
  <si>
    <t>Inicio</t>
  </si>
  <si>
    <t>Crecimiento</t>
  </si>
  <si>
    <t>Madurez</t>
  </si>
  <si>
    <t>Decadencia</t>
  </si>
  <si>
    <t>Dominante</t>
  </si>
  <si>
    <t>Fuerte</t>
  </si>
  <si>
    <t>Favorable</t>
  </si>
  <si>
    <t>Débil</t>
  </si>
  <si>
    <t>Marginal</t>
  </si>
  <si>
    <t>Figuras para ubicar en el cuadro</t>
  </si>
  <si>
    <t>Estrategias según la posición</t>
  </si>
  <si>
    <t>Mantener la posición. Luchar por incrementar la cuota</t>
  </si>
  <si>
    <t>Mantener la posición. Crecer con el sector.</t>
  </si>
  <si>
    <t>Mantener la posición. Lucha por mantener la cuota</t>
  </si>
  <si>
    <t xml:space="preserve">Mantener la posición. </t>
  </si>
  <si>
    <t>Luchar por mejorar la posición y la cuota</t>
  </si>
  <si>
    <t>Mantener la posición, recoger beneficios.</t>
  </si>
  <si>
    <t>Intentar mejorar la posición. Luchar por mejorar la cuota</t>
  </si>
  <si>
    <t>Mantener la posición. Buscar y defender nicho.</t>
  </si>
  <si>
    <t>Recoger beneficios y-o retirada progresiva.</t>
  </si>
  <si>
    <t>Luchar por una posición</t>
  </si>
  <si>
    <t>Encontrar un nicho y protegerlo</t>
  </si>
  <si>
    <t>Tener nicho defendible o abandono progresivo</t>
  </si>
  <si>
    <t>Retirada progresiva o abandonar</t>
  </si>
  <si>
    <t>Crecer o retirarse</t>
  </si>
  <si>
    <t>Cambio o abandono</t>
  </si>
  <si>
    <t>Cambio o retirada progresiva</t>
  </si>
  <si>
    <t>Abandonar</t>
  </si>
  <si>
    <t>Nombre unidades de negocio</t>
  </si>
  <si>
    <t>VENTAS</t>
  </si>
  <si>
    <t>% Cuota interna</t>
  </si>
  <si>
    <r>
      <t xml:space="preserve">Evaluación </t>
    </r>
    <r>
      <rPr>
        <sz val="10"/>
        <color theme="6" tint="-0.499984740745262"/>
        <rFont val="Segoe UI"/>
        <family val="2"/>
      </rPr>
      <t>(media)</t>
    </r>
  </si>
  <si>
    <t>N</t>
  </si>
  <si>
    <t>Uno</t>
  </si>
  <si>
    <t>UNIDADES de</t>
  </si>
  <si>
    <t>Dos</t>
  </si>
  <si>
    <t>NEGOCIO</t>
  </si>
  <si>
    <t>Tres</t>
  </si>
  <si>
    <t>o productos o servicios</t>
  </si>
  <si>
    <t>Cuatro</t>
  </si>
  <si>
    <t>Cinco</t>
  </si>
  <si>
    <t>Evaluación de cada unidad de negocio</t>
  </si>
  <si>
    <t>Factores de competitividad</t>
  </si>
  <si>
    <t>% IMPORT.</t>
  </si>
  <si>
    <t>C</t>
  </si>
  <si>
    <t>Capacidad producción</t>
  </si>
  <si>
    <t>Cuota de mercado</t>
  </si>
  <si>
    <t>Gestión calidad</t>
  </si>
  <si>
    <t>COMPETITIVIDAD</t>
  </si>
  <si>
    <t>Capacidad comercial</t>
  </si>
  <si>
    <t>Factores clave</t>
  </si>
  <si>
    <t>Marca</t>
  </si>
  <si>
    <t>Capacidad financiera</t>
  </si>
  <si>
    <t>Liderazgo en costes</t>
  </si>
  <si>
    <t>Capacidad innovación</t>
  </si>
  <si>
    <t>Flexibilidad</t>
  </si>
  <si>
    <t>Márgenes</t>
  </si>
  <si>
    <t>Factores de atractividad</t>
  </si>
  <si>
    <t>A</t>
  </si>
  <si>
    <t>Rentabilidad</t>
  </si>
  <si>
    <t>Crecimiento de la demanda</t>
  </si>
  <si>
    <t>Diferenciación productos</t>
  </si>
  <si>
    <t>ATRACTIVIDAD</t>
  </si>
  <si>
    <t>Competencia</t>
  </si>
  <si>
    <t>Entorno socioeconómico</t>
  </si>
  <si>
    <t>Desarrollo tecnológico</t>
  </si>
  <si>
    <t>Proveedores (status)</t>
  </si>
  <si>
    <t>Infraestructuras</t>
  </si>
  <si>
    <t>Subvenciones y ayudas</t>
  </si>
  <si>
    <t>Barreras de entrada</t>
  </si>
  <si>
    <t>Análisis Estratégico - Matriz GE-McKinsey</t>
  </si>
  <si>
    <t>ATRACTIVIDAD DEL NEGOCIO</t>
  </si>
  <si>
    <t>ALTA</t>
  </si>
  <si>
    <t>MEDIA</t>
  </si>
  <si>
    <t>BAJA</t>
  </si>
  <si>
    <t>COMPETITIVIDAD DEL NEGOCIO</t>
  </si>
  <si>
    <t>9                10</t>
  </si>
  <si>
    <t>APOSTAR</t>
  </si>
  <si>
    <t>DESARROLLAR</t>
  </si>
  <si>
    <t>REFORZAR</t>
  </si>
  <si>
    <t>invertir si hay posibilidades reales</t>
  </si>
  <si>
    <t>invertir</t>
  </si>
  <si>
    <t>invertir fuerte</t>
  </si>
  <si>
    <t>ATRACTIVO: MEDIO</t>
  </si>
  <si>
    <t>REPLANTEAR</t>
  </si>
  <si>
    <t>REORIENTAR</t>
  </si>
  <si>
    <t>MANTENER</t>
  </si>
  <si>
    <t>quizás desinvertir</t>
  </si>
  <si>
    <t>cambiar</t>
  </si>
  <si>
    <t>DESINVERTIR</t>
  </si>
  <si>
    <t>SALIR CON ORDEN</t>
  </si>
  <si>
    <t>COSECHAR</t>
  </si>
  <si>
    <t>abandonar - liquidar</t>
  </si>
  <si>
    <t>desinvertir</t>
  </si>
  <si>
    <t>sacar provecho sin invertir</t>
  </si>
  <si>
    <r>
      <rPr>
        <b/>
        <sz val="10"/>
        <rFont val="Segoe UI"/>
        <family val="2"/>
      </rPr>
      <t>ATRACTIVO:</t>
    </r>
    <r>
      <rPr>
        <b/>
        <sz val="10"/>
        <color rgb="FF00B050"/>
        <rFont val="Segoe UI"/>
        <family val="2"/>
      </rPr>
      <t xml:space="preserve"> MUY ELEVADO</t>
    </r>
  </si>
  <si>
    <r>
      <rPr>
        <b/>
        <sz val="10"/>
        <rFont val="Segoe UI"/>
        <family val="2"/>
      </rPr>
      <t>COMPETITIVIDAD:</t>
    </r>
    <r>
      <rPr>
        <b/>
        <sz val="10"/>
        <color theme="5" tint="-0.249977111117893"/>
        <rFont val="Segoe UI"/>
        <family val="2"/>
      </rPr>
      <t xml:space="preserve"> </t>
    </r>
    <r>
      <rPr>
        <b/>
        <sz val="10"/>
        <color rgb="FFFF0000"/>
        <rFont val="Segoe UI"/>
        <family val="2"/>
      </rPr>
      <t>DÉBIL</t>
    </r>
  </si>
  <si>
    <r>
      <rPr>
        <b/>
        <sz val="10"/>
        <rFont val="Segoe UI"/>
        <family val="2"/>
      </rPr>
      <t>COMPETITIVIDAD:</t>
    </r>
    <r>
      <rPr>
        <b/>
        <sz val="10"/>
        <color theme="5" tint="-0.249977111117893"/>
        <rFont val="Segoe UI"/>
        <family val="2"/>
      </rPr>
      <t xml:space="preserve"> </t>
    </r>
    <r>
      <rPr>
        <b/>
        <sz val="10"/>
        <color theme="2" tint="-0.749992370372631"/>
        <rFont val="Segoe UI"/>
        <family val="2"/>
      </rPr>
      <t>MEDIA</t>
    </r>
  </si>
  <si>
    <r>
      <rPr>
        <b/>
        <sz val="10"/>
        <rFont val="Segoe UI"/>
        <family val="2"/>
      </rPr>
      <t>COMPETITIVIDAD:</t>
    </r>
    <r>
      <rPr>
        <b/>
        <sz val="10"/>
        <color theme="5" tint="-0.249977111117893"/>
        <rFont val="Segoe UI"/>
        <family val="2"/>
      </rPr>
      <t xml:space="preserve"> </t>
    </r>
    <r>
      <rPr>
        <b/>
        <sz val="10"/>
        <color rgb="FF339933"/>
        <rFont val="Segoe UI"/>
        <family val="2"/>
      </rPr>
      <t>MUY ALTA</t>
    </r>
  </si>
  <si>
    <r>
      <t xml:space="preserve">ATRACTIVO: </t>
    </r>
    <r>
      <rPr>
        <b/>
        <sz val="10"/>
        <color rgb="FFFF0000"/>
        <rFont val="Segoe UI"/>
        <family val="2"/>
      </rPr>
      <t>BAJO</t>
    </r>
  </si>
  <si>
    <r>
      <rPr>
        <b/>
        <sz val="10"/>
        <rFont val="Segoe UI"/>
        <family val="2"/>
      </rPr>
      <t>COMPETITIVIDAD:</t>
    </r>
    <r>
      <rPr>
        <b/>
        <sz val="10"/>
        <color theme="5" tint="-0.249977111117893"/>
        <rFont val="Segoe UI"/>
        <family val="2"/>
      </rPr>
      <t xml:space="preserve"> </t>
    </r>
    <r>
      <rPr>
        <b/>
        <sz val="10"/>
        <color rgb="FFFF0000"/>
        <rFont val="Segoe UI"/>
        <family val="2"/>
      </rPr>
      <t>DEBIL</t>
    </r>
  </si>
  <si>
    <t>Líneas estratégicas por unidades de negocio</t>
  </si>
  <si>
    <t>Unidades de Negocio</t>
  </si>
  <si>
    <t>Líneas estratégicas</t>
  </si>
  <si>
    <t>2020 - 2023</t>
  </si>
  <si>
    <t xml:space="preserve">        APROVISIONAMIENTOS - compras</t>
  </si>
  <si>
    <t xml:space="preserve">          Componentes, productos, servicios, etc.</t>
  </si>
  <si>
    <t xml:space="preserve">        DESARROLLO TECNOLÓGICO</t>
  </si>
  <si>
    <t xml:space="preserve">           Investigación y desarrollo, diseño productos, etc.</t>
  </si>
  <si>
    <t xml:space="preserve">        RECURSOS HUMANOS</t>
  </si>
  <si>
    <t xml:space="preserve">           Selección, formación, reciclaje, etc.</t>
  </si>
  <si>
    <t xml:space="preserve">        INFRAESTRUCTURA de la EMPRESA</t>
  </si>
  <si>
    <t xml:space="preserve">           Planificación, financiación, etc.</t>
  </si>
  <si>
    <t>LOGÍSTICA</t>
  </si>
  <si>
    <t>OPERACIONES</t>
  </si>
  <si>
    <t>MARKETING</t>
  </si>
  <si>
    <t>SERVICIOS</t>
  </si>
  <si>
    <t>INTERNA</t>
  </si>
  <si>
    <t>EXTERNA</t>
  </si>
  <si>
    <t>y VENTAS</t>
  </si>
  <si>
    <t>POSTVENTA</t>
  </si>
  <si>
    <t>Almacenamiento</t>
  </si>
  <si>
    <t>Fabricación</t>
  </si>
  <si>
    <t>Pedidos,</t>
  </si>
  <si>
    <t>Promoción,</t>
  </si>
  <si>
    <t>Servicio</t>
  </si>
  <si>
    <t>materiales y-o productos</t>
  </si>
  <si>
    <t>Prestación servicios</t>
  </si>
  <si>
    <t>distribución,</t>
  </si>
  <si>
    <t>posicionamiento,</t>
  </si>
  <si>
    <t>atención cliente</t>
  </si>
  <si>
    <t>Recepción datos, etc.</t>
  </si>
  <si>
    <t>entrega,</t>
  </si>
  <si>
    <t>ventas, etc.</t>
  </si>
  <si>
    <t>y postventa</t>
  </si>
  <si>
    <t>almacenaje tránsito</t>
  </si>
  <si>
    <t>Actividades de SOPORTE</t>
  </si>
  <si>
    <t>Actividades PRIMARIAS</t>
  </si>
  <si>
    <t>CADENA DE VALOR</t>
  </si>
  <si>
    <t>ANALISIS DE LA CADENA DE VALOR</t>
  </si>
  <si>
    <t xml:space="preserve"> en este cuadro las conclusiones de tu análisis de las actividades y las posibles medidas, políticas u objetivos a adoptar.</t>
  </si>
  <si>
    <t>OBJETIVO</t>
  </si>
  <si>
    <t>POLITICA</t>
  </si>
  <si>
    <t>POSIBLES MEDIDAS A MEJORAR</t>
  </si>
  <si>
    <t>COMPRAS - APROVISIONAMIENTO</t>
  </si>
  <si>
    <t>DESARROLLO TECNOLOGICO</t>
  </si>
  <si>
    <t>RECURSOS HUMANOS</t>
  </si>
  <si>
    <t>INFRAESTRUCTURA DE LA EMPRESA</t>
  </si>
  <si>
    <t>LOGISTICA INTERNA</t>
  </si>
  <si>
    <t>LOGISTICA EXTERNA</t>
  </si>
  <si>
    <t>MARKETING Y VENTAS</t>
  </si>
  <si>
    <t>SERVICIO POST VENTA</t>
  </si>
  <si>
    <t>SOCIOS CLAVE</t>
  </si>
  <si>
    <t>ACTIVIDADES CLAVE</t>
  </si>
  <si>
    <t>PROPUESTA DE VALOR</t>
  </si>
  <si>
    <t>RELACION CLIENTE</t>
  </si>
  <si>
    <t>RECURSOS CLAVE</t>
  </si>
  <si>
    <t xml:space="preserve">CANALES </t>
  </si>
  <si>
    <t>Estructura de COSTES</t>
  </si>
  <si>
    <t>Fuentes de INGRESO</t>
  </si>
  <si>
    <t>Cuadro comentado:</t>
  </si>
  <si>
    <t xml:space="preserve">¿Qué acuerdos o alianzas </t>
  </si>
  <si>
    <t>¿Qué actividades son clave</t>
  </si>
  <si>
    <t xml:space="preserve">       ¿Qué vas a ofrecer</t>
  </si>
  <si>
    <t xml:space="preserve">       ¿Cómo deberá ser la   </t>
  </si>
  <si>
    <t xml:space="preserve">       ¿Quiénes son tus clientes?</t>
  </si>
  <si>
    <t>son fundamentales?</t>
  </si>
  <si>
    <t>para que el negocio funcione?</t>
  </si>
  <si>
    <t xml:space="preserve">                 a tus clientes?</t>
  </si>
  <si>
    <t xml:space="preserve">         relación con tus clientes?  </t>
  </si>
  <si>
    <t>Identifica claramente los acuerdos</t>
  </si>
  <si>
    <t>Identifícalas claramente y jerarquiza</t>
  </si>
  <si>
    <t>Identifica claramente los beneficios</t>
  </si>
  <si>
    <t>Define claramente cómo será,</t>
  </si>
  <si>
    <t>Identifica claramente tus clientes</t>
  </si>
  <si>
    <t xml:space="preserve">  clave para el éxito del negocio</t>
  </si>
  <si>
    <t xml:space="preserve"> Las actividades pueden ser para:</t>
  </si>
  <si>
    <t>que tu propuesta aporta al cliente</t>
  </si>
  <si>
    <t xml:space="preserve">  sus ventajas y su nivel de coste</t>
  </si>
  <si>
    <t>Segméntalos según:</t>
  </si>
  <si>
    <t xml:space="preserve"> Estos socios clave pueden ser para:</t>
  </si>
  <si>
    <t xml:space="preserve">  - Elaborar nuestra propuesta.</t>
  </si>
  <si>
    <t>¿Qué vamos a ofrecer?</t>
  </si>
  <si>
    <t>Las relaciones pueden ser:</t>
  </si>
  <si>
    <t xml:space="preserve"> - Necesidades distintas</t>
  </si>
  <si>
    <t xml:space="preserve">  -  Obtener determinados productos.</t>
  </si>
  <si>
    <t xml:space="preserve">  - Para atender los clientes o la postventa.</t>
  </si>
  <si>
    <t>¿Qué valor entregaremos al cliente?</t>
  </si>
  <si>
    <t xml:space="preserve"> - Puntuales y poco costosas.</t>
  </si>
  <si>
    <t xml:space="preserve"> - Canales de acceso diferentes</t>
  </si>
  <si>
    <t xml:space="preserve">  -  Obtener recursos clave.</t>
  </si>
  <si>
    <t xml:space="preserve">  - Para las fuentes de ingreso.</t>
  </si>
  <si>
    <t>¿Qué necesidad satisfaceremos?</t>
  </si>
  <si>
    <t xml:space="preserve"> - Personales frecuentes, telefónicas, online.</t>
  </si>
  <si>
    <t xml:space="preserve"> - Capacidad de pago/precio</t>
  </si>
  <si>
    <t xml:space="preserve">  -  Obtener determinados servicios.</t>
  </si>
  <si>
    <t xml:space="preserve"> Estas actividades pueden ser:</t>
  </si>
  <si>
    <t>¿Qué problema de nuestros clientes</t>
  </si>
  <si>
    <t xml:space="preserve"> - No personales: Sistemas automatizados, </t>
  </si>
  <si>
    <t xml:space="preserve"> - Diferente aproximación.</t>
  </si>
  <si>
    <t xml:space="preserve">  -  Limitar o compartir riesgos.</t>
  </si>
  <si>
    <t xml:space="preserve">  Producir, transformar, elaborar, crear,</t>
  </si>
  <si>
    <t xml:space="preserve"> ayudaremos a resolver?</t>
  </si>
  <si>
    <t>auto servicio, comunidades</t>
  </si>
  <si>
    <t xml:space="preserve">  -  Obtener o compartir conocimiento.</t>
  </si>
  <si>
    <t xml:space="preserve">  atender cliente, asistir, mantener, etc.</t>
  </si>
  <si>
    <t>Piensa más en las ventajas y los</t>
  </si>
  <si>
    <t xml:space="preserve"> - Fidelizadoras, etc.</t>
  </si>
  <si>
    <t xml:space="preserve">  -  Obtener determinado activo.</t>
  </si>
  <si>
    <t>beneficios para el cliente que en</t>
  </si>
  <si>
    <t>las características del producto</t>
  </si>
  <si>
    <t xml:space="preserve">  -  Limitar riesgos de competencia.</t>
  </si>
  <si>
    <t>CANALES /acceso</t>
  </si>
  <si>
    <t xml:space="preserve">  -  Etc.</t>
  </si>
  <si>
    <t xml:space="preserve">       ¿Qué recursos son     </t>
  </si>
  <si>
    <t>Beneficios, según el cliente, pueden ser:</t>
  </si>
  <si>
    <t xml:space="preserve">       ¿Cómo llegarás a todos  </t>
  </si>
  <si>
    <t xml:space="preserve">   esenciales para el negocio?</t>
  </si>
  <si>
    <t xml:space="preserve"> - Novedad - moda - vanguardia - diseño</t>
  </si>
  <si>
    <t xml:space="preserve">         tus potenciales clientes?</t>
  </si>
  <si>
    <t>Define claramente cuales son</t>
  </si>
  <si>
    <t xml:space="preserve">   imagen - exclusividad - marca - etc.</t>
  </si>
  <si>
    <t xml:space="preserve">   Define claramente tu estrategia de</t>
  </si>
  <si>
    <t>los recursos y activos esenciales</t>
  </si>
  <si>
    <t xml:space="preserve"> - Precio - Calidad </t>
  </si>
  <si>
    <t xml:space="preserve">  comunicación, distribución y venta</t>
  </si>
  <si>
    <t>Estos recursos pueden ser:</t>
  </si>
  <si>
    <t xml:space="preserve"> - Durabilidad - Personalización</t>
  </si>
  <si>
    <t>Esta estrategia puede incluir:</t>
  </si>
  <si>
    <t xml:space="preserve"> - Activos físicos (maquinaria, locales…)</t>
  </si>
  <si>
    <t xml:space="preserve"> - etc…</t>
  </si>
  <si>
    <t xml:space="preserve"> - Disponer de establecimiento/s</t>
  </si>
  <si>
    <t xml:space="preserve"> - Activos no materiales.</t>
  </si>
  <si>
    <t xml:space="preserve"> - Trabajar Online - Web.</t>
  </si>
  <si>
    <t xml:space="preserve"> - Recursos humanos específicos.</t>
  </si>
  <si>
    <t xml:space="preserve"> - Fuerza de ventas</t>
  </si>
  <si>
    <t xml:space="preserve"> - Recursos financieros. Etc…</t>
  </si>
  <si>
    <t xml:space="preserve"> - Red de distribución. Etc..</t>
  </si>
  <si>
    <t xml:space="preserve">           Fuentes de INGRESO</t>
  </si>
  <si>
    <t xml:space="preserve">             ¿Cuáles son los costes más importantes? ¿Cuáles son los recursos clave más costosos?</t>
  </si>
  <si>
    <t xml:space="preserve">              ¿De dónde saldrán los ingresos? ¿Cómo se producirán? ¿Quién los generará? ¿Cuándo?</t>
  </si>
  <si>
    <t xml:space="preserve">              ¿Cuáles son las actividades con mayores costes? ¿Cuál es la estructura de los costes?</t>
  </si>
  <si>
    <t xml:space="preserve">              Identifica claramente tus fuentes de ingresos y su estructura, de más a menos</t>
  </si>
  <si>
    <t xml:space="preserve">    Identifica claramente los costes más relevantes y jerarquízalos en relación a los ingresos</t>
  </si>
  <si>
    <t xml:space="preserve">                   Las estrategias de ingreso deben/pueden incluir:</t>
  </si>
  <si>
    <t xml:space="preserve">     En términos muy generales, la estructura de costes vendrá determinada por: </t>
  </si>
  <si>
    <t xml:space="preserve">                    - Políticas de precios, pago y descuentos, por línea de producto/servicio o segmento/canal.</t>
  </si>
  <si>
    <t xml:space="preserve">       - El tipo de coste en función de su composición (fijo o variable).</t>
  </si>
  <si>
    <t xml:space="preserve">                    - Precios medios estimados por operación o segmento y/o % de relevancia de cada uno.</t>
  </si>
  <si>
    <t xml:space="preserve">       - El tipo de coste en función de su utilidad (coste de ventas, coste de promoción, coste de personal, etc.).</t>
  </si>
  <si>
    <t xml:space="preserve">                    - Previsiones de plazo medio de cobro, riesgo e impago .</t>
  </si>
  <si>
    <t xml:space="preserve">       - Su relevancia en relación al total de las ventas o al total de costes.</t>
  </si>
  <si>
    <t xml:space="preserve">                    - Etc.</t>
  </si>
  <si>
    <t xml:space="preserve">       - El valor generado.</t>
  </si>
  <si>
    <t xml:space="preserve">     También deberán incluirse (si los hay) los costes de financiación o adquisición de activos y su amortización </t>
  </si>
  <si>
    <t xml:space="preserve">     (si son significativos en relación a las expectativas de ingresos).</t>
  </si>
  <si>
    <t xml:space="preserve"> Rentabilidades</t>
  </si>
  <si>
    <t>Potenciales crecimientos</t>
  </si>
  <si>
    <t>Potencialidad para referir</t>
  </si>
  <si>
    <t>Interes estrategico</t>
  </si>
  <si>
    <t>Análisis estratégico - CONCLUSIONES</t>
  </si>
  <si>
    <t>Análisis INTERNO</t>
  </si>
  <si>
    <t>Análisis EXTERNO</t>
  </si>
  <si>
    <t>Factores clave y objetivos</t>
  </si>
  <si>
    <t>PARTE 1</t>
  </si>
  <si>
    <t>FACTORES CLAVE</t>
  </si>
  <si>
    <t>OBJETIVO ESTRATÉGICO</t>
  </si>
  <si>
    <t>INDICADORES seguimiento</t>
  </si>
  <si>
    <t>METAS</t>
  </si>
  <si>
    <t xml:space="preserve"> Iniciativas </t>
  </si>
  <si>
    <t xml:space="preserve">Plazos </t>
  </si>
  <si>
    <t>Objetivos concretos</t>
  </si>
  <si>
    <t>Actuaciones para lograr los objetivos</t>
  </si>
  <si>
    <t>Tiempo ejecución</t>
  </si>
  <si>
    <t>FINANZAS</t>
  </si>
  <si>
    <t>Aumentar los ingresos</t>
  </si>
  <si>
    <t>% incremento ventas</t>
  </si>
  <si>
    <t>Aumentar número de ventas</t>
  </si>
  <si>
    <t>Aumentar precio medio</t>
  </si>
  <si>
    <t>Para tener éxito ¿qué debemos proporcionar a nuestros accionistas?</t>
  </si>
  <si>
    <t>Aumentar atípicos</t>
  </si>
  <si>
    <t>Para tener éxito ¿qué debemos proporcionar a nuestros clientes?</t>
  </si>
  <si>
    <t>PARTE 2</t>
  </si>
  <si>
    <t>PROCESOS INTERNOS</t>
  </si>
  <si>
    <t>Para alcanzar nuestras metas y satisfacer a accionistas y clientes ¿en qué aspectos del negocio debemos sobresalir?</t>
  </si>
  <si>
    <t>APRENDIZAJE Y CRECIMIENTO</t>
  </si>
  <si>
    <t>Para lograr nuestra visión ¿Qué debemos hacer para mantener un crecimiento y mejora continuas?</t>
  </si>
  <si>
    <t>Objetivos estratégicos</t>
  </si>
  <si>
    <t>Opción estratégica:</t>
  </si>
  <si>
    <t>Objetivo estratégico</t>
  </si>
  <si>
    <t>Estrategias</t>
  </si>
  <si>
    <t>Indicadores seguimiento</t>
  </si>
  <si>
    <t>METAS / Objetivos concretos</t>
  </si>
  <si>
    <t>mínimo</t>
  </si>
  <si>
    <t>medio</t>
  </si>
  <si>
    <t>óptimo</t>
  </si>
  <si>
    <t>Aumentar la rentabilidad</t>
  </si>
  <si>
    <t>Disminuir los costes</t>
  </si>
  <si>
    <t>Disminuir coste de las ventas</t>
  </si>
  <si>
    <t>% disminución costes</t>
  </si>
  <si>
    <t>Disminuir costes operaciones</t>
  </si>
  <si>
    <t>Disminuir gastos financieros</t>
  </si>
  <si>
    <t>Políticas para el período</t>
  </si>
  <si>
    <t>Políticas</t>
  </si>
  <si>
    <t>Eliminar las exclusividades en las zonas de expansión</t>
  </si>
  <si>
    <t>No descuentos adicionales en productos estrella.</t>
  </si>
  <si>
    <t>Unidad de negocio:</t>
  </si>
  <si>
    <t xml:space="preserve">Unidad de Negocio </t>
  </si>
  <si>
    <t>Unidad de Negocio</t>
  </si>
  <si>
    <t>Objetivo ESTRATÉGICO:</t>
  </si>
  <si>
    <t>FASE 1</t>
  </si>
  <si>
    <t>FASE 2</t>
  </si>
  <si>
    <t>FASE 3</t>
  </si>
  <si>
    <t>OBJETIVOS</t>
  </si>
  <si>
    <t>Cómo</t>
  </si>
  <si>
    <t>Participantes</t>
  </si>
  <si>
    <t>Medición resultados</t>
  </si>
  <si>
    <t>Responsable seguimiento</t>
  </si>
  <si>
    <t>Responsable global</t>
  </si>
  <si>
    <t>Áreas implicadas</t>
  </si>
  <si>
    <t>Acción / Tarea</t>
  </si>
  <si>
    <t>Cuantificación</t>
  </si>
  <si>
    <t>Responsable</t>
  </si>
  <si>
    <t>Duración semanas</t>
  </si>
  <si>
    <t>Fecha final</t>
  </si>
  <si>
    <t>Fecha Inicial</t>
  </si>
  <si>
    <t>Ponderación Criterio</t>
  </si>
  <si>
    <t>Puntuación asignada</t>
  </si>
  <si>
    <t>Puntuación calculada Area Indic</t>
  </si>
  <si>
    <t>Indices Calculados por Area I.</t>
  </si>
  <si>
    <t>Nivel Esperado por Area I.</t>
  </si>
  <si>
    <t>Observación</t>
  </si>
  <si>
    <t>Ponderación Area Principal</t>
  </si>
  <si>
    <t>ponderacion unidad de negocios</t>
  </si>
  <si>
    <t>% evaluado por criterio</t>
  </si>
  <si>
    <t>% de objetivos evaluados por unidad de negocios</t>
  </si>
  <si>
    <t>Resultado gestion unidad de negocio</t>
  </si>
  <si>
    <t>nivel esperado por unidad de negocios</t>
  </si>
  <si>
    <t>seguimiento semanal</t>
  </si>
  <si>
    <t>aprobado</t>
  </si>
  <si>
    <t>no aprobado</t>
  </si>
  <si>
    <t>Evaluacion ponderada de la unidad de negocio</t>
  </si>
  <si>
    <t>OTRAS AREAS DE LA EMPRESA</t>
  </si>
  <si>
    <t>SUMATORIA DE LAS PONDERACIONES POR UNIDADES DE NEGOCIO</t>
  </si>
  <si>
    <t>EVALUACION GENERAL DE LA GESTION</t>
  </si>
  <si>
    <t>FECHA EN QUE FINALIZA</t>
  </si>
  <si>
    <r>
      <t xml:space="preserve">Descripción del Hallazgo  ( </t>
    </r>
    <r>
      <rPr>
        <sz val="11"/>
        <color indexed="8"/>
        <rFont val="Arial"/>
        <family val="2"/>
      </rPr>
      <t>No más de 50 palabras)</t>
    </r>
  </si>
  <si>
    <t>Acción correctiva</t>
  </si>
  <si>
    <t>Objetivo</t>
  </si>
  <si>
    <t>Recursos</t>
  </si>
  <si>
    <t>Fecha de iniciación</t>
  </si>
  <si>
    <t>Fecha de terminación</t>
  </si>
  <si>
    <t>Indicadores de logro</t>
  </si>
  <si>
    <t>Oficina</t>
  </si>
  <si>
    <t>Cargo</t>
  </si>
  <si>
    <t>Financieros</t>
  </si>
  <si>
    <t xml:space="preserve">FECHA </t>
  </si>
  <si>
    <t xml:space="preserve"> IDENTIFICACIÓN DE ESTRATEGIAS </t>
  </si>
  <si>
    <t xml:space="preserve">Tras el análisis realizado habiéndose identificado las oportunidades, amenazas, fortalezas y debilidades, es momento de identificar la estrategia que debe seguir en su empresa para el logro de sus objetivos empresariales. </t>
  </si>
  <si>
    <t xml:space="preserve">Se trata de realizar una Matriz Cruzada tal y como se refleja en el siguente dibujo para identificar la estrategía más conveniente a llevar a cabo. </t>
  </si>
  <si>
    <t xml:space="preserve">Según ha ido cumplimentando en las fases anteriores, los factores internos y externos  de su empresa son los siguientes: </t>
  </si>
  <si>
    <t>O1</t>
  </si>
  <si>
    <t>O2</t>
  </si>
  <si>
    <t>O3</t>
  </si>
  <si>
    <t>O4</t>
  </si>
  <si>
    <t>O5</t>
  </si>
  <si>
    <t>O6</t>
  </si>
  <si>
    <t>O7</t>
  </si>
  <si>
    <t>O8</t>
  </si>
  <si>
    <t>O9</t>
  </si>
  <si>
    <t>O10</t>
  </si>
  <si>
    <t>O11</t>
  </si>
  <si>
    <t>O12</t>
  </si>
  <si>
    <t>O13</t>
  </si>
  <si>
    <t>O14</t>
  </si>
  <si>
    <t>O15</t>
  </si>
  <si>
    <t>O16</t>
  </si>
  <si>
    <t>O17</t>
  </si>
  <si>
    <t>O18</t>
  </si>
  <si>
    <t>O19</t>
  </si>
  <si>
    <t>O20</t>
  </si>
  <si>
    <t>A1</t>
  </si>
  <si>
    <t>A2</t>
  </si>
  <si>
    <t>A3</t>
  </si>
  <si>
    <t>A4</t>
  </si>
  <si>
    <t>A5</t>
  </si>
  <si>
    <t>A6</t>
  </si>
  <si>
    <t>A7</t>
  </si>
  <si>
    <t>A8</t>
  </si>
  <si>
    <t>A9</t>
  </si>
  <si>
    <t>A10</t>
  </si>
  <si>
    <t>A11</t>
  </si>
  <si>
    <t>A12</t>
  </si>
  <si>
    <t>A13</t>
  </si>
  <si>
    <t>A14</t>
  </si>
  <si>
    <t>A15</t>
  </si>
  <si>
    <t>A16</t>
  </si>
  <si>
    <t>A17</t>
  </si>
  <si>
    <t>A18</t>
  </si>
  <si>
    <t>A19</t>
  </si>
  <si>
    <t>A20</t>
  </si>
  <si>
    <t>FORTALEZAS</t>
  </si>
  <si>
    <t>F1</t>
  </si>
  <si>
    <t>F2</t>
  </si>
  <si>
    <t>F3</t>
  </si>
  <si>
    <t>F4</t>
  </si>
  <si>
    <t>F5</t>
  </si>
  <si>
    <t>F6</t>
  </si>
  <si>
    <t>F7</t>
  </si>
  <si>
    <t>F8</t>
  </si>
  <si>
    <t>F9</t>
  </si>
  <si>
    <t>F10</t>
  </si>
  <si>
    <t>F11</t>
  </si>
  <si>
    <t>F12</t>
  </si>
  <si>
    <t>F13</t>
  </si>
  <si>
    <t>F14</t>
  </si>
  <si>
    <t>F15</t>
  </si>
  <si>
    <t>F16</t>
  </si>
  <si>
    <t>F17</t>
  </si>
  <si>
    <t>F18</t>
  </si>
  <si>
    <t>F19</t>
  </si>
  <si>
    <t>F20</t>
  </si>
  <si>
    <t>DEBILIDADES</t>
  </si>
  <si>
    <t>D1</t>
  </si>
  <si>
    <t>D2</t>
  </si>
  <si>
    <t>D3</t>
  </si>
  <si>
    <t>D4</t>
  </si>
  <si>
    <t>D5</t>
  </si>
  <si>
    <t>D6</t>
  </si>
  <si>
    <t>D7</t>
  </si>
  <si>
    <t>D8</t>
  </si>
  <si>
    <t>D9</t>
  </si>
  <si>
    <t>D10</t>
  </si>
  <si>
    <t>D11</t>
  </si>
  <si>
    <t>D12</t>
  </si>
  <si>
    <t>D13</t>
  </si>
  <si>
    <t>D14</t>
  </si>
  <si>
    <t>D15</t>
  </si>
  <si>
    <t>D16</t>
  </si>
  <si>
    <t>D17</t>
  </si>
  <si>
    <t>D18</t>
  </si>
  <si>
    <t>D19</t>
  </si>
  <si>
    <t>D20</t>
  </si>
  <si>
    <t>Las fortalezas se usan para tomar ventaja en cada una las oportunidades.</t>
  </si>
  <si>
    <t>0=En total desacuerdo, 1= No está de acuerdo, 2= Esta de acuerdo, 3= Bastante de acuerdo y 4=En total acuerdo</t>
  </si>
  <si>
    <t>Las fortalezas evaden el efecto negativo de  las amenazas.</t>
  </si>
  <si>
    <t>Superamos las debilidades tomando ventaja de las oportunidades</t>
  </si>
  <si>
    <t>Las debilidades intensifican notablemente el efecto negativo de las amenazas</t>
  </si>
  <si>
    <t>SINTESIS DE RESULTADOS</t>
  </si>
  <si>
    <t>Relaciones</t>
  </si>
  <si>
    <t>Tipología de estrategia</t>
  </si>
  <si>
    <t>Puntuación</t>
  </si>
  <si>
    <t>Descripción</t>
  </si>
  <si>
    <t>estrategias externas</t>
  </si>
  <si>
    <t>FO</t>
  </si>
  <si>
    <t>Estrategia Ofensiva</t>
  </si>
  <si>
    <t>Deberá adoptar estrategias de crecimiento</t>
  </si>
  <si>
    <t>AF</t>
  </si>
  <si>
    <t>Estrategia Defensiva</t>
  </si>
  <si>
    <t>La empresa está preparada para enfrentarse a las amenazas</t>
  </si>
  <si>
    <t>estrategias internas</t>
  </si>
  <si>
    <t>AD</t>
  </si>
  <si>
    <t>Estrategia de Supervivencia</t>
  </si>
  <si>
    <t>Se enfrenta a amenazas externas sin las fortalezas necesarias para luchar con la competencia</t>
  </si>
  <si>
    <t>OD</t>
  </si>
  <si>
    <t>Estrategia de Reorientación</t>
  </si>
  <si>
    <t>La empresa no puede aprovechar las oportunidades porque carece de preparación adecuada</t>
  </si>
  <si>
    <t>La puntuación mayor le indica la estrategia que deberá llevar a cabo.</t>
  </si>
  <si>
    <t>MATRIZ DE RIESGOS</t>
  </si>
  <si>
    <t xml:space="preserve">VERSIÓN: </t>
  </si>
  <si>
    <t xml:space="preserve">FECHA: </t>
  </si>
  <si>
    <t>Desarrollado por: JOSE FERNANDO GUERRERO VILLAFAÑE</t>
  </si>
  <si>
    <t>No</t>
  </si>
  <si>
    <t>RIESGO</t>
  </si>
  <si>
    <t>NIVEL DE PROBABILIDAD</t>
  </si>
  <si>
    <t>NIVEL DE IMPACTO</t>
  </si>
  <si>
    <t>NIVEL DEL RIESGO</t>
  </si>
  <si>
    <t>EVALUACIÓN DEL CONTROL</t>
  </si>
  <si>
    <t>ACTIVIDADES A DESARROLLAR</t>
  </si>
  <si>
    <t>FRECUENCIA DEL CONTROL</t>
  </si>
  <si>
    <t>PROCESO ENCARGADO</t>
  </si>
  <si>
    <t>P</t>
  </si>
  <si>
    <t>B</t>
  </si>
  <si>
    <t>F</t>
  </si>
  <si>
    <t>Im</t>
  </si>
  <si>
    <t>If</t>
  </si>
  <si>
    <t>L</t>
  </si>
  <si>
    <t>SIN CONTROL</t>
  </si>
  <si>
    <t>CON CONTROL</t>
  </si>
  <si>
    <t>ENTORNO SOCIO - DEMOGRAFICO</t>
  </si>
  <si>
    <t>ESTRUCTURA DEL PLAN ESTRATEGICO</t>
  </si>
  <si>
    <t>CONCEPTOS - FILOSOFIA</t>
  </si>
  <si>
    <t>MISION</t>
  </si>
  <si>
    <t>VISION</t>
  </si>
  <si>
    <t>Elementos conceptuales: Quiénes somos, donde queremos llegar.</t>
  </si>
  <si>
    <t>ANÁLISIS SITUACIÓN y OPCIONES</t>
  </si>
  <si>
    <t>AUDITORIA EXTERNA</t>
  </si>
  <si>
    <t>AUDITORIA INTERNA</t>
  </si>
  <si>
    <t>Análisis: Dónde estamos y cual es el entorno.                          Qué opciones estrategicas tenemos.</t>
  </si>
  <si>
    <t>CONCLUSIONES, OBJETIVOS Y ESTRATEGIA</t>
  </si>
  <si>
    <t>Definición: Qué objetivos, cómo y cuando  los alcanzaremos. Que estrategias aplicaremos.</t>
  </si>
  <si>
    <t>ESTRATEGIAS</t>
  </si>
  <si>
    <t>PLANES OPERATIVOS Y PLAN DE MEJORA</t>
  </si>
  <si>
    <t>Plan de accion por actividades</t>
  </si>
  <si>
    <t>Plan de mejora</t>
  </si>
  <si>
    <t>ANALISIS DE RIESGOS</t>
  </si>
  <si>
    <t>Matriz de riesgos</t>
  </si>
  <si>
    <t>Como vamos en la implementacion de la estrategia</t>
  </si>
  <si>
    <t xml:space="preserve">SEGUIMIENTO </t>
  </si>
  <si>
    <t>Definicion: Que actividades debemos implementar. Como haremos seguimiento. Que plan de mejora se implementará en el tiempo y como evaluaremos la gestion</t>
  </si>
  <si>
    <t>Definicion: Que riesgos se corre y como se afrontarán</t>
  </si>
  <si>
    <t>E. POLITICO - LEGAL</t>
  </si>
  <si>
    <t>SOCIO- DEMOGRAFICO</t>
  </si>
  <si>
    <t>COMERCAL Y MERCADEO</t>
  </si>
  <si>
    <t>GENERAL</t>
  </si>
  <si>
    <t>PORTER</t>
  </si>
  <si>
    <t>PERFIL COMPETITIVO</t>
  </si>
  <si>
    <t>ANSOFF</t>
  </si>
  <si>
    <t>BCG</t>
  </si>
  <si>
    <t>ADL</t>
  </si>
  <si>
    <t>GE - MCKINSEY</t>
  </si>
  <si>
    <t>CANVAS</t>
  </si>
  <si>
    <t>DOFA</t>
  </si>
  <si>
    <t>FCE</t>
  </si>
  <si>
    <t>POLITICAS</t>
  </si>
  <si>
    <t>Plan de accion por objetivos y cuadro de mando</t>
  </si>
  <si>
    <t>PLANEACION POR OBJETIVOS Y CUADRO DE MANDO</t>
  </si>
  <si>
    <t>PLAN DE MEJORA</t>
  </si>
  <si>
    <t>GRAFICOS AREAS</t>
  </si>
  <si>
    <t>NOMBRE DE LA EMPRESA:</t>
  </si>
  <si>
    <t>ANALISIS EXTERNO</t>
  </si>
  <si>
    <t>APLICADO AL SECTOR DE LA EMPRESA</t>
  </si>
  <si>
    <t>ANALISIS INTERNO ESTRUCTURADO POR AREAS</t>
  </si>
  <si>
    <t>ANALISIS APLICADO AL SECTOR DE LA EMPRESA</t>
  </si>
  <si>
    <t>MATRIZ DE ANSOFF</t>
  </si>
  <si>
    <t>ANALISIS APLICADO A LA EMPRESA</t>
  </si>
  <si>
    <t>MATRIZ ESTRATEGICA ADL (ARTHUR D. LITTLE)</t>
  </si>
  <si>
    <t>MATRIZ ANALISIS GE - MCKINSEY  (GENERAL ELECTTRIC - MCKINSEIY)</t>
  </si>
  <si>
    <t>ANALISIS CANVAS</t>
  </si>
  <si>
    <t>ANALISIS MATRIZ DOFA</t>
  </si>
  <si>
    <t>ANALISIS DE LOS FACTORES CLAVES DE ÉXITO</t>
  </si>
  <si>
    <t>ANALISIS DE OBJETIVOS ESTRATEGICOS Y CUADRO DE MANDO</t>
  </si>
  <si>
    <t>ANALISIS DE POLITICAS EMPRESARIALES</t>
  </si>
  <si>
    <t>ANALISIS DE LA PLANEACION POR OBJETIVOS</t>
  </si>
  <si>
    <t>ANALISIS DE LA PLANEACION POR ACTIVIDADES</t>
  </si>
  <si>
    <t>PLANEACION POR ACTIVIDADES</t>
  </si>
  <si>
    <t>MATRIZ DEL PLAN DE MEJORA</t>
  </si>
  <si>
    <t>IR AL INDICE</t>
  </si>
  <si>
    <t>IR AL FINAL</t>
  </si>
  <si>
    <t>IR AL INICIO</t>
  </si>
  <si>
    <t>IR A GRAFICO</t>
  </si>
  <si>
    <t>ANALISIS DEL BOSTON CONSULTING GROUP</t>
  </si>
  <si>
    <t>PREGUNTAS ORIENTADORAS PARA ESTRUCTURAR LA MISION</t>
  </si>
  <si>
    <t>PREGUNTAS ORIENTADORAS PARA ESTRUCTURAR LA VISION</t>
  </si>
  <si>
    <t>2. ¿Cuál es tu principal enfoque? Esto se refiere al servicio que brindas al mundo. Muchas veces también es llamado propuesta única de venta, y es lo que te diferencia de la competencia. Una vez que tienes una visión de tu enfoque, no te distraigas con las cosas ajenas a él.</t>
  </si>
  <si>
    <t>1. ¿Cuáles son tus valores? Las creencias de cualquier empresa se basan en los valores del propietario</t>
  </si>
  <si>
    <t>3. ¿Cuál es tu meta a 10 años? Ésta es la meta número uno de tu organización</t>
  </si>
  <si>
    <t>5. ¿Cuál es tu plan de un año? Cada empresa debe tener de tres a siete metas anuales, las cuales dependerán de la imagen a tres años y el objetivo a 10 años</t>
  </si>
  <si>
    <t>4. ¿Cuál es tu panorama a tres años? Los empresarios deben tener una idea clara de cómo lucirán sus empresas en tres años</t>
  </si>
  <si>
    <t>6. ¿Cuáles son tus prioridades para cada cuarto? Los empresarios deben identificar una prioridad principal por cada periodo de 90 días</t>
  </si>
  <si>
    <t>7. ¿Cuál es tu estrategia de marketing?Primero identifica a tu público meta, incluyendo información demográfica, geográfica y psicográfica. Después, identifica las soluciones únicas que puedes ofrecer a las preocupaciones, necesidades o temores de tu mercado. Luego identifica la mejor manera de llevar esta información a tu target. Finalmente, decide qué tipo de garantía o promesa puedes ofrecer para generar confianza.</t>
  </si>
  <si>
    <t>8. ¿Cuáles son tus problemas? Poner tus temores y preocupaciones en papel puede ser terapéutico porque te permite lidiar con ellos de manera más objetiva</t>
  </si>
  <si>
    <t>Poco Atractivo</t>
  </si>
  <si>
    <t>FASE 4</t>
  </si>
  <si>
    <t>Misión</t>
  </si>
  <si>
    <t>Visión</t>
  </si>
  <si>
    <t>Preguntas</t>
  </si>
  <si>
    <t>¿Qué ventajas proporciona tu empresa?</t>
  </si>
  <si>
    <t>¿Cuáles son las principales competencias de la empresa?</t>
  </si>
  <si>
    <t>¿Qué representa la compañía?</t>
  </si>
  <si>
    <t>Funciones</t>
  </si>
  <si>
    <t>Función externa: ¿qué beneficios sociales proporciona la empresa?</t>
  </si>
  <si>
    <t>Funciones internas y externas: comunicación interna de la visión a los trabajadores, así como comunicación externa a los clientes, proveedores, socios y patrocinadores.</t>
  </si>
  <si>
    <t>Momento</t>
  </si>
  <si>
    <t>La misión hace referencia a la situación actual de la empresa.</t>
  </si>
  <si>
    <t>La visión proporciona información sobre la situación futura ideal de la empresa.</t>
  </si>
  <si>
    <t>Orden</t>
  </si>
  <si>
    <t>La misión es lo primero que deberá elaborarse.</t>
  </si>
  <si>
    <t>La visión se elabora sobre la base de la misión.</t>
  </si>
  <si>
    <t>Utilización</t>
  </si>
  <si>
    <t>Orientativa.</t>
  </si>
  <si>
    <t>Inspiradora.</t>
  </si>
  <si>
    <t>La misión describe el propósito de la empresa</t>
  </si>
  <si>
    <t>cuál es su objetivo a largo plazo o un estado deseable</t>
  </si>
  <si>
    <t>Los valores deben contener los principios deseables en la empresa y representarlos de forma creíble.</t>
  </si>
  <si>
    <t>Jenny Paola Escarpeta</t>
  </si>
  <si>
    <t>LA COCINA DE JP</t>
  </si>
  <si>
    <t>=</t>
  </si>
  <si>
    <t>1. ¿Cuál es nuestro negocio? ¿Cuáles son los objetivos primarios de nuestra empresa?</t>
  </si>
  <si>
    <t>2. ¿Por qué estás en este negocio? ¿Qué quieres hacer por ti mismo, por tu familia y clientes? Piensa sobre la chispa que provocó tu decisión de comenzar. ¿Qué hará que siga ardiendo ese fuego?</t>
  </si>
  <si>
    <t>3. ¿Quiénes son tus clientes? ¿Qué puedes hacer por ellos que enriquezca sus vidas y contribuya a su éxito ahora y en un futuro?</t>
  </si>
  <si>
    <t>5. ¿Cuál es la naturaleza de tus productos o servicios? ¿Qué factores determinan el precio y la calidad? Identifica cómo se relacionan a las razones de la existencia de tu negocio. ¿Cómo puede cambiar esto con el tiempo?</t>
  </si>
  <si>
    <t>6. ¿Qué nivel de servicio vas a dar? La mayoría de las empresas creen que ofrecen “el mejor servicio disponible” pero, ¿tus clientes están de acuerdo? Define qué es lo que hace que tu empresa dé la mejor atención al cliente.</t>
  </si>
  <si>
    <t>7. ¿Qué roles van a tener tus empleados y tú? Los capitanes sabios desarrollan un estilo de liderazgo que organiza, reta y reconoce a los trabajadores.</t>
  </si>
  <si>
    <t>10. ¿Cómo usarás la tecnología, capital, procesos y servicios para alcanzar tus metas? Una descripción de tu estrategia te dará la energía necesaria para enfocarte en tus metas.</t>
  </si>
  <si>
    <t>8. ¿Qué tipo de relación vas a tener con los empleados? Todo negocio tiene una sociedad con sus proveedores. Cuando tú tienes éxito ellos también lo tienen.</t>
  </si>
  <si>
    <t>9. ¿En qué te diferencias de la competencia? Muchos emprendedores olvidan que persiguen lo mismo que su competencia. ¿Qué haces mejor, más barato o más rápido que la competencia? ¿Cómo puedes usar la debilidad del competidor como ventaja?</t>
  </si>
  <si>
    <t>11. ¿Qué filosofías ocultas o valores guiaron las respuestas anteriores? Algunos negocios eligen enlistar eso de forma diferente. Escribirlos clarifica el “porqué” de tu misión.</t>
  </si>
  <si>
    <t>4. ¿Qué imagen de tu negocio quieres transmitir? La gente percibe algo de tu empresa. ¿Cómo puedes crear la imagen deseada?</t>
  </si>
  <si>
    <t>ENTORNO ECOLOGICO - AMBIENTAL</t>
  </si>
  <si>
    <t>ENTORNO POLITICO</t>
  </si>
  <si>
    <t>LEGAL</t>
  </si>
  <si>
    <t>Cambios en la politica Sectorial</t>
  </si>
  <si>
    <t>Cambios en la politica laboral</t>
  </si>
  <si>
    <t>Cambios en pensiones y cesantias</t>
  </si>
  <si>
    <t>ENTORNO LEGAL</t>
  </si>
  <si>
    <t>Cambios en el Derecho Societario</t>
  </si>
  <si>
    <t> Cambios en las regulaciones sobre competencia desleal</t>
  </si>
  <si>
    <t>Cambios en la exigencia de digitalización documental o soportes en medios electrónicos</t>
  </si>
  <si>
    <t>Regulaciones sobre el cumplimiento del deber de la matrícula y renovación en el registro mercantil </t>
  </si>
  <si>
    <t> Necesidad de implementar reformas a los estatutos societarios necesarios</t>
  </si>
  <si>
    <t>Cambios en los mecanismos de contratacion laboral</t>
  </si>
  <si>
    <t>Desarrollo de contratos (proveedores, clientes) ajustados a ley</t>
  </si>
  <si>
    <t>Cada contrato o promesa de contrato que tiene vigente la empresa cumple a cabalidad las exigencias legales</t>
  </si>
  <si>
    <t>Cada contrato contine soluciones jurídicas a las situaciones concretas</t>
  </si>
  <si>
    <t>Se conoce si existe normativa de emergencia (decretos legislativos, circulares, conceptos jurídicos de autoridades, jurisprudencia) que deba ser aplicado a situaciones concretas o sirvan de referencia en la búsqueda de soluciones.</t>
  </si>
  <si>
    <t>Cada contrato vigente tiene un plan de renegociación que responda a las circunstancias actuales</t>
  </si>
  <si>
    <t>Se conoce la regulacion del regimen de insolvencia</t>
  </si>
  <si>
    <t>Se realiza seguimiento periodo a los ajustes del derecho mercantil que puedan afectar los intereses de la empresa</t>
  </si>
  <si>
    <t>Se realiza seguimiento periodo a los ajustes del derecho administrativo que puedan afectar los intereses de la empresa</t>
  </si>
  <si>
    <t>Se realiza seguimiento periodo a los ajustes de la normativa reguladora específica de una
determinada actividad.que puedan afectar los intereses de la empresa</t>
  </si>
  <si>
    <t>Cambios de la actitud del gobierno en torno al sector al que pertenece la empresa</t>
  </si>
  <si>
    <t>Cambios en las politicas establecidas por los entes de control existentes en el sector</t>
  </si>
  <si>
    <t>Papel de las asociaciones gremiales existentes en el sector</t>
  </si>
  <si>
    <t>Ajustes en los incentivos generados por la creacion de empleo</t>
  </si>
  <si>
    <t>Ajustes en los requisitos para exportar e importar</t>
  </si>
  <si>
    <t>41% - 60%</t>
  </si>
  <si>
    <t>Se realiza mediciones del desempeño laboral en la empresa</t>
  </si>
  <si>
    <t xml:space="preserve"> Contexto de la organización</t>
  </si>
  <si>
    <t>Liderazgo y compromiso</t>
  </si>
  <si>
    <t>Planificación</t>
  </si>
  <si>
    <t>Apoyo</t>
  </si>
  <si>
    <t>Operación</t>
  </si>
  <si>
    <t>Comprensión de la organización y de su contexto</t>
  </si>
  <si>
    <t>Comprensión de las necesidades y expectativas de las partes interesadas</t>
  </si>
  <si>
    <t>Determinación del alcance del sistema de gestión de la calidad</t>
  </si>
  <si>
    <t>Sistema de gestión de la calidad y sus procesos.</t>
  </si>
  <si>
    <t>Se hace uso del enfoque a procesos y el pensamiento basado en riesgo</t>
  </si>
  <si>
    <t>Secuentan con los recursos para realizar la gestionde la calidad</t>
  </si>
  <si>
    <t>Se promueve la mejora</t>
  </si>
  <si>
    <t>La gerencia asume la responsabilidad y obligación de rendir cuentas con relación a gestión de la calidad</t>
  </si>
  <si>
    <t>Se cuenta con mecanismos que permiten Desarrollar e implementar la política de la calidad</t>
  </si>
  <si>
    <t>Se desarrolla actividades de comunicación de la política de la calidad</t>
  </si>
  <si>
    <t>Se tienen establecidos los roles, responsabilidades y autoridades en la organización en torno a la gestiuond e calidad</t>
  </si>
  <si>
    <t>La empresa cuenta con un sistema que le permite alcanzar sus objetivos</t>
  </si>
  <si>
    <t>La empresa cuenta con un sistema que le permite aumentar los efectos deseables prevenir o reducir efectos no deseados.</t>
  </si>
  <si>
    <t>La empresa planea y desarrolla acciones para abordar estos riesgos y oportunidades.</t>
  </si>
  <si>
    <t xml:space="preserve"> La emrpesa evalua la eficacia de estas acciones de mejora</t>
  </si>
  <si>
    <t>Se evaluan a los proveedores</t>
  </si>
  <si>
    <t>Se tienen definidos acuerdos para el servicio con los proveedores</t>
  </si>
  <si>
    <t>La empresa determina y proporciona las personas necesarias para la implementación eficaz de su sistema de gestión de la calidad y para la operación y control de sus procesos.</t>
  </si>
  <si>
    <t xml:space="preserve"> La ha empresa identificado, proporcionado y mantiene la infraestructura necesaria para que los procesos operen con eficiencia.</t>
  </si>
  <si>
    <t>Se usa la medición para demostrar que los productos y servicios cumplen con todos los requisitos</t>
  </si>
  <si>
    <t xml:space="preserve">Se cuenta con toda la información que concierne a los productos y a los servicios, las consultas, los contratos y los pedidos, además de incluir los cambios pertinentes, retroalimentación de los clientes según los productos y los servicios, </t>
  </si>
  <si>
    <t>La empresa posee un mecanismo de aprendizaje interno y externo</t>
  </si>
  <si>
    <t>Se tiene Planificación y control operacional</t>
  </si>
  <si>
    <t>Se desarrolla Diseño y desarrollo de los productos y servicios</t>
  </si>
  <si>
    <t>Se desarrolla control de los procesos, productos y servicios suministrados externamente</t>
  </si>
  <si>
    <t>Se desarrolla control a la producción y provisión del servicio</t>
  </si>
  <si>
    <t>Se desarrolla Control de las salidas no conformes</t>
  </si>
  <si>
    <t>PUNTUACION</t>
  </si>
  <si>
    <t>PUNTUACION MAXIMA</t>
  </si>
  <si>
    <t>PORCENTAJE</t>
  </si>
  <si>
    <t>PROCESO DE GESTION DE CALIDAD</t>
  </si>
  <si>
    <t>GRAN TOTAL</t>
  </si>
  <si>
    <t>FORMA DE CALIFICAR</t>
  </si>
  <si>
    <t>1. No tiene idea del tema</t>
  </si>
  <si>
    <t>2. Ha escuchado algo</t>
  </si>
  <si>
    <t>3. Está estudiando el tema</t>
  </si>
  <si>
    <t>4. Ya comprende y conoce el tema</t>
  </si>
  <si>
    <t>5. Ha decidio su implementacion en la empresa</t>
  </si>
  <si>
    <t>6. Ha iniciado la implementacion</t>
  </si>
  <si>
    <t>7. Se encuentra en implementacion</t>
  </si>
  <si>
    <t xml:space="preserve">8. Ya esta implementado </t>
  </si>
  <si>
    <t>9. Está implementado y socializado al 100%</t>
  </si>
  <si>
    <t>10. Se cuenta con indicadores, seguimiento, evaluacion  y mejora</t>
  </si>
  <si>
    <t>TOTAL Gestion de calidad</t>
  </si>
  <si>
    <t>Los indicadores de endeudamiento generan bajo nivel de riesgo a la empresa</t>
  </si>
  <si>
    <t>PROCESO ADMINISTRATIVO</t>
  </si>
  <si>
    <t>COMPONENTES</t>
  </si>
  <si>
    <t>PLANEACION</t>
  </si>
  <si>
    <t>TOMA DE DESICIONES</t>
  </si>
  <si>
    <t>DESARROLLO</t>
  </si>
  <si>
    <t>GESTION DE PROVEEDORES</t>
  </si>
  <si>
    <t>PROCESO DE COMPRAS</t>
  </si>
  <si>
    <t>GESTION DE INVENTARIOS</t>
  </si>
  <si>
    <t>PAGO DE PROVEEDORES</t>
  </si>
  <si>
    <t>PRESTACION</t>
  </si>
  <si>
    <t>PROCESO DE PRESTACION DEL SERVICIO</t>
  </si>
  <si>
    <t xml:space="preserve">EVALUACION </t>
  </si>
  <si>
    <t>LOGISTICA DE ABASTECIMIENTO Y DISTRIBUCION</t>
  </si>
  <si>
    <t>GESTION COMERCIAL</t>
  </si>
  <si>
    <t>RENTABILIDAD</t>
  </si>
  <si>
    <t>LIQUIDEZ</t>
  </si>
  <si>
    <t>CARTERA</t>
  </si>
  <si>
    <t>ENDEUDAMIENTO</t>
  </si>
  <si>
    <t>ROTACION DE INVENTARIOS</t>
  </si>
  <si>
    <t>CONTEXTO DE LA ORGANIZACIÓN</t>
  </si>
  <si>
    <t>APOYO</t>
  </si>
  <si>
    <t>OPERACIÓN</t>
  </si>
  <si>
    <t>FACTORES EVALUADOS</t>
  </si>
  <si>
    <t>VALORACION TOTAL DE ENTORNOS</t>
  </si>
  <si>
    <t>PUNTAJE MAXIMO POSIBLE</t>
  </si>
  <si>
    <t>PUNTAJE REGISTRADO</t>
  </si>
  <si>
    <t>VALORACION PORCENTUAL</t>
  </si>
  <si>
    <t>2 Presupuestos por areas y por objetivos</t>
  </si>
  <si>
    <t>3. Sistema de informacion gerencial</t>
  </si>
  <si>
    <t>4. Pronosticos financieros, operativos y tecnicos</t>
  </si>
  <si>
    <t>5. Estrategias empresariales y por areas</t>
  </si>
  <si>
    <t>El perfil del colaborador para cada cargo está ajustado a las competencias laborales requeridas</t>
  </si>
  <si>
    <t>Se cuenta con un mecanismo de monitoreo, coordinacion y control de las labores de  servicio</t>
  </si>
  <si>
    <t>TOTAL PRESTACION DEL SERVICIO</t>
  </si>
  <si>
    <t>Captacion de clientes</t>
  </si>
  <si>
    <t xml:space="preserve">La empresa posee un plan de mercadeo </t>
  </si>
  <si>
    <t>La empresa cuenta con un plan de ventas</t>
  </si>
  <si>
    <t>La empresa realiza gestion comercial por perfiles de clientes</t>
  </si>
  <si>
    <t>Se desarrollan productos y servicios por perfil de clientes y/o fechas especiales</t>
  </si>
  <si>
    <t>La empresa posee un CRM actualizado y vigente</t>
  </si>
  <si>
    <t>La empresa posee un plan de marketing digital</t>
  </si>
  <si>
    <t>La empresa hace un seguimiento a los factores que pueden influenciar en la efectiveidad de las ventas de sus servicios</t>
  </si>
  <si>
    <t>Se tienen identificadas las capacidades y limitaciones de los recursos internos existentes</t>
  </si>
  <si>
    <t>Se tienen definidas las practicas de servicio  al cliente en la empresa</t>
  </si>
  <si>
    <t>Se tienen definidos niveles de servicio por perfil de cliente</t>
  </si>
  <si>
    <t>Se tienen establecidos poiliticas de servicio por perfiles de clientes</t>
  </si>
  <si>
    <t>Setienen establecidos protocolos de servicio ante necesidades especiales de los clientes</t>
  </si>
  <si>
    <t>La empresas tiene identificado el nivel de efectividad comercial por perfiles</t>
  </si>
  <si>
    <t>Segmento del mercado</t>
  </si>
  <si>
    <t>Portafolio de servicios - productos</t>
  </si>
  <si>
    <t>ANALSIS DE LA CADENA DE VALOR</t>
  </si>
  <si>
    <t>EVALUACION DE LA CADENA DE VALOR POR COMPONENTES</t>
  </si>
  <si>
    <t>¿Cuál es el presupuesto asignado para el área de compras y cómo se ha venido gestionando?</t>
  </si>
  <si>
    <t>¿Se han identificado riesgos asociados al proceso de abastecimiento, como posibles escaseces de materias primas o fluctuaciones de precios? ¿Se tienen planes de contingencia para hacerles frente?</t>
  </si>
  <si>
    <t>¿el objetivo principal del proceso de abastecimiento o compras en la empresa se encuentra establecido y se mide su efectividad?</t>
  </si>
  <si>
    <t>¿La empresa tiene establecido el rol y la participacion de cada area en el proceso de abastecimiento?</t>
  </si>
  <si>
    <t xml:space="preserve"> ¿Se hace seguimiento a esto?</t>
  </si>
  <si>
    <t>¿Se ha establecido un procedimiento formal para el proceso de compras?</t>
  </si>
  <si>
    <t xml:space="preserve"> ¿Cuál es su alcance y cómo se está siguiendo?</t>
  </si>
  <si>
    <t>¿Se cuenta con un procedimiento para seleccionar a los proveedores actuales y este se aplica?</t>
  </si>
  <si>
    <t xml:space="preserve"> ¿Existe un proceso de evaluación de proveedores establecido y se aplica?</t>
  </si>
  <si>
    <t xml:space="preserve">¿Se tiene establecidos los criterios que se utilizan para tomar decisiones de compra? </t>
  </si>
  <si>
    <t>¿Se consideran aspectos como calidad, precio, tiempo de entrega, sostenibilidad, entre otros?</t>
  </si>
  <si>
    <t xml:space="preserve">¿Se han identificado oportunidades para mejorar la eficiencia y efectividad del proceso de abastecimiento? </t>
  </si>
  <si>
    <t>¿Cuáles son las iniciativas de mejora implementadas o planificadas?</t>
  </si>
  <si>
    <t xml:space="preserve">¿Existe una gestión adecuada de los inventarios y el stock de productos? </t>
  </si>
  <si>
    <t>¿Se lleva un control de los niveles de inventario y su rotación?</t>
  </si>
  <si>
    <t>¿Cómo se están manejando los contratos con proveedores?</t>
  </si>
  <si>
    <t xml:space="preserve"> ¿Se están cumpliendo los términos acordados y se realizan negociaciones de manera periódica?</t>
  </si>
  <si>
    <t>% ACTUAL</t>
  </si>
  <si>
    <t>¿Qué sistemas o software utiliza la empresa para gestionar sus operaciones y procesos internos?</t>
  </si>
  <si>
    <t>¿La empresa tiene un equipo de profesionales de tecnología de la información (TI) que se encargue de mantener y actualizar los sistemas y equipos tecnológicos?</t>
  </si>
  <si>
    <t>¿Se han adoptado tecnologías que mejoren la eficiencia y productividad de la empresa, como automatización de procesos o inteligencia artificial?</t>
  </si>
  <si>
    <t>¿Existe una infraestructura de tecnología adecuada que soporte las necesidades actuales y futuras de la empresa?</t>
  </si>
  <si>
    <t>¿Se ha invertido en capacitación y formación para que los empleados utilicen eficientemente las herramientas tecnológicas disponibles?</t>
  </si>
  <si>
    <t xml:space="preserve">¿Cuál es el nivel de adopción de tecnologías en la empresa? </t>
  </si>
  <si>
    <t>¿Se han implementado tecnologías modernas y adecuadas para el tipo de negocio?</t>
  </si>
  <si>
    <t>¿La empresa cuenta con una estrategia de transformación digital?</t>
  </si>
  <si>
    <t xml:space="preserve"> ¿Se han establecido metas y objetivos claros para la implementación de tecnologías digitales?</t>
  </si>
  <si>
    <t>¿La empresa realiza seguimiento y medición del rendimiento de las tecnologías implementadas?</t>
  </si>
  <si>
    <t xml:space="preserve"> ¿Cómo se evalúa su impacto en la productividad y rentabilidad?</t>
  </si>
  <si>
    <t xml:space="preserve">¿La empresa está al tanto de las tendencias tecnológicas relevantes para su industria? </t>
  </si>
  <si>
    <t xml:space="preserve">¿Cómo se aborda la ciberseguridad y la protección de datos en la empresa? </t>
  </si>
  <si>
    <t>¿Existen políticas y medidas de seguridad para proteger la información y la privacidad de los clientes y empleados?</t>
  </si>
  <si>
    <t xml:space="preserve">  2.   DESARROLLO TECNOLÓGICO</t>
  </si>
  <si>
    <t>3. RECURSOS HUMANOS</t>
  </si>
  <si>
    <t>¿Se llevan a cabo programas de bienestar para los empleados, como actividades recreativas, salud física y mental, entre otros?</t>
  </si>
  <si>
    <t>¿Se realizan encuestas de clima laboral o feedback de los empleados para medir su satisfacción y opinión sobre el ambiente de trabajo?</t>
  </si>
  <si>
    <t xml:space="preserve"> ¿Existe un proceso formal y estructurado para la contratación de nuevos empleados?</t>
  </si>
  <si>
    <t>¿Existe un proceso estructurado e implementado sobre como se recluta y selecciona al personal en la empresa?</t>
  </si>
  <si>
    <t xml:space="preserve"> ¿Se ofrecen oportunidades de formación y crecimiento profesional?</t>
  </si>
  <si>
    <t>Se cuenta con objetivos definidos en la empresa respecto a la capacitación y desarrollo de sus empleados?</t>
  </si>
  <si>
    <t>¿Se realizan evaluaciones periódicas y se brindan retroalimentaciones para el desarrollo del talento?</t>
  </si>
  <si>
    <t xml:space="preserve">¿Se cuenta con un proceso de evaluación del desempeño de los empleados en la empresa? </t>
  </si>
  <si>
    <t>¿Existe una política de compensación y beneficios competitiva en la empresa?</t>
  </si>
  <si>
    <t xml:space="preserve"> ¿Se revisan regularmente los salarios y beneficios para mantenerse actualizados con el mercado?</t>
  </si>
  <si>
    <t xml:space="preserve">¿Se tiene claridad sobre qué medidas implementar para promover un ambiente laboral positivo y motivador? </t>
  </si>
  <si>
    <t>¿Se fomenta el trabajo en equipo y la colaboración?</t>
  </si>
  <si>
    <t>¿Se cuenta con un proceso formal para la retención de talento en la empresa?</t>
  </si>
  <si>
    <t xml:space="preserve"> ¿La empresa ha identificado las estrategias que deben implementarse para asegurar que los empleados se sientan comprometidos y permanezcan en la organización a largo plazo?</t>
  </si>
  <si>
    <t>¿Existe una política clara para la resolución de conflictos y la gestión de relaciones laborales?</t>
  </si>
  <si>
    <t xml:space="preserve"> ¿Cómo se manejan las quejas y problemas entre empleados?</t>
  </si>
  <si>
    <t xml:space="preserve">¿El área de Recursos Humanos tiene una función estratégica en la empresa? </t>
  </si>
  <si>
    <t>¿Participa en la planificación a largo plazo y en la toma de decisiones relacionadas con el talento humano?</t>
  </si>
  <si>
    <t>¿El área de producción (si aplica) cuenta con maquinaria y equipos en óptimas condiciones para la fabricación o prestación de servicios?</t>
  </si>
  <si>
    <t>¿Existe una infraestructura de telecomunicaciones que permita una comunicación efectiva tanto interna como externa?</t>
  </si>
  <si>
    <t>¿La empresa dispone de sistemas de seguridad y control de acceso adecuados para proteger sus activos físicos y la información sensible?</t>
  </si>
  <si>
    <t>¿La infraestructura cumple con las normativas y regulaciones de seguridad, salud ocupacional y ambientales correspondientes?</t>
  </si>
  <si>
    <t>¿La capacidad de almacenamiento y distribución de productos o materiales es suficiente para satisfacer la demanda y mantener un flujo de operaciones eficiente?</t>
  </si>
  <si>
    <t>¿Se han implementado medidas de sostenibilidad y eficiencia energética en la infraestructura de la empresa?</t>
  </si>
  <si>
    <t>¿La empresa cuenta con planes de contingencia y recuperación ante posibles eventos disruptivos que puedan afectar la infraestructura?</t>
  </si>
  <si>
    <t>¿La ubicación física de la empresa es adecuada para su operación?</t>
  </si>
  <si>
    <t xml:space="preserve"> ¿Se encuentra en un lugar estratégico para atender a clientes, proveedores y empleados?</t>
  </si>
  <si>
    <t xml:space="preserve">¿Cómo es el estado general de los edificios, oficinas o instalaciones de la empresa? </t>
  </si>
  <si>
    <t xml:space="preserve"> ¿Los edificios, oficinas, instalaciones y equipos se mantienen en buen estado y se realizan labores de mantenimiento regularmente?</t>
  </si>
  <si>
    <t>¿La empresa cuenta con la infraestructura tecnológica necesaria para sus operaciones?</t>
  </si>
  <si>
    <t xml:space="preserve"> ¿Se dispone de equipos de cómputo, servidores, software y redes adecuadas?</t>
  </si>
  <si>
    <t>2.   DESARROLLO TECNOLÓGICO</t>
  </si>
  <si>
    <t>1.   APROVISIONAMIENTOS - COMPRAS</t>
  </si>
  <si>
    <t>4.  INFRAESTRUCTURA de la EMPRESA</t>
  </si>
  <si>
    <t>4.  INFRAESTRUCTURA DE LA EMPRESA</t>
  </si>
  <si>
    <t>5. OPERACIONES</t>
  </si>
  <si>
    <t>¿Se ha establecido un sistema de control de calidad para asegurar que los productos o servicios cumplan con los estándares requeridos?</t>
  </si>
  <si>
    <t>¿Cómo se manejan los inventarios y el abastecimiento de materias primas o insumos necesarios para la operación?</t>
  </si>
  <si>
    <t>¿La empresa cuenta con un plan de contingencia y respuesta ante posibles eventos que puedan afectar la operatividad?</t>
  </si>
  <si>
    <t>¿Se realiza una adecuada gestión de la cadena de suministro para asegurar la entrega oportuna de productos o servicios a los clientes?</t>
  </si>
  <si>
    <t xml:space="preserve">¿La empresa cuenta con una estructura organizativa del área operativa? </t>
  </si>
  <si>
    <t>¿La empresa cuenta con mecanismos formales establecidos para la distribucion de las responsabilidades y funciones entre los equipos y empleados?</t>
  </si>
  <si>
    <t xml:space="preserve"> ¿Existe una planificación a corto y largo plazo para asegurar una producción o prestación de servicios eficiente?</t>
  </si>
  <si>
    <t>¿La empresa cuenta con proceso de planificacion y programacion formales de las operaciones?</t>
  </si>
  <si>
    <t xml:space="preserve">¿La empresa tiene establecido cuál es la capacidad de producción o capacidad de servicio? </t>
  </si>
  <si>
    <t>¿Se está utilizando de manera óptima esa capacidad de produccion?</t>
  </si>
  <si>
    <t xml:space="preserve">¿Qué indicadores clave de desempeño se utilizan para medir la eficiencia y productividad del área operativa? </t>
  </si>
  <si>
    <t>¿Se están alcanzando los objetivos de desempeño establecidos?</t>
  </si>
  <si>
    <t>¿Existe un sistema de gestión de riesgos operativos?</t>
  </si>
  <si>
    <t xml:space="preserve"> ¿Se identifican y evalúan los riesgos potenciales en las operaciones?</t>
  </si>
  <si>
    <t xml:space="preserve">¿Se promueve la mejora continua en el área operativa? </t>
  </si>
  <si>
    <t>¿Se llevan a cabo iniciativas de optimización de procesos y reducción de costos?</t>
  </si>
  <si>
    <t>6. LOGISTICA EXTERNA</t>
  </si>
  <si>
    <t>¿Existe una red de distribución eficiente que cubra las áreas geográficas donde se encuentran los clientes objetivo?</t>
  </si>
  <si>
    <t>¿Cómo se maneja el seguimiento y control de los envíos para asegurar su entrega oportuna y sin contratiempos?</t>
  </si>
  <si>
    <t>¿Se cuenta con sistemas de rastreo y monitoreo de la mercancía en tiempo real para garantizar la visibilidad en la cadena de suministro?</t>
  </si>
  <si>
    <t>¿Se han establecido alianzas estratégicas con proveedores logísticos que brinden servicios confiables y eficientes?</t>
  </si>
  <si>
    <t>¿Cómo se gestionan los inventarios en los puntos de distribución para asegurar una disponibilidad adecuada de productos?</t>
  </si>
  <si>
    <t>¿Existe una política de devoluciones y reclamos que permita manejar de manera efectiva cualquier inconveniente con los clientes?</t>
  </si>
  <si>
    <t>¿Se realizan análisis de costos logísticos para identificar oportunidades de reducción de gastos y optimización de recursos?</t>
  </si>
  <si>
    <t>¿Se ha implementado un sistema de gestión de la calidad en la logística externa para asegurar la satisfacción del cliente?</t>
  </si>
  <si>
    <t>¿Se lleva a cabo una medición de la eficiencia y desempeño logístico mediante indicadores clave de rendimiento?</t>
  </si>
  <si>
    <t>¿Cómo se realiza la gestión de transporte de mercancías o productos hacia los clientes?</t>
  </si>
  <si>
    <t xml:space="preserve"> ¿Se utilizan servicios de transporte propios o tercerizados?</t>
  </si>
  <si>
    <t>7. MARKETING Y VENTAS</t>
  </si>
  <si>
    <t>¿Se realiza una segmentación adecuada del mercado y se comprende claramente el perfil del cliente ideal?</t>
  </si>
  <si>
    <t>¿Existe un sistema de seguimiento y análisis de las métricas clave de marketing y ventas, como leads generados, conversiones, costos de adquisición, entre otros?</t>
  </si>
  <si>
    <t>¿Se realizan acciones de branding y marketing para fortalecer la imagen de la marca y diferenciarla de la competencia?</t>
  </si>
  <si>
    <t>¿Se tienen definidas estrategias para retener a los clientes actuales y fomentar la lealtad a la marca?</t>
  </si>
  <si>
    <t>¿Se utilizan herramientas tecnológicas para mejorar la eficiencia y efectividad del área de marketing y ventas, como CRM, automatización de marketing, entre otros?</t>
  </si>
  <si>
    <t>¿Se lleva a cabo un análisis de la competencia para identificar oportunidades y amenazas en el mercado?</t>
  </si>
  <si>
    <t xml:space="preserve">¿La empresa cuenta con una trategia de marketing y ventas formal? </t>
  </si>
  <si>
    <t>¿Ña estrategia está alineada con los objetivos y metas comerciales de la empresa?</t>
  </si>
  <si>
    <t xml:space="preserve">¿Qué canales de marketing y ventas se utilizan para llegar a los clientes potenciales? </t>
  </si>
  <si>
    <t>¿Los canales de marketing y venta se están utilizando de manera efectiva?</t>
  </si>
  <si>
    <t>¿Las empresa cuenta con un proceso de seguimiento y control  en la generación de leads y cómo se lleva a cabo la nutrición de los prospectos?</t>
  </si>
  <si>
    <t xml:space="preserve">¿Cómo se lleva a cabo el proceso de ventas? </t>
  </si>
  <si>
    <t>¿Se cuenta con un equipo de ventas bien capacitado y motivado?</t>
  </si>
  <si>
    <t>8. SERVICIO AL CLIENTE Y POST VENTA</t>
  </si>
  <si>
    <t>¿Existe un sistema de atención al cliente que permita responder rápidamente a sus consultas, quejas o problemas?</t>
  </si>
  <si>
    <t>¿Se tiene un proceso establecido para manejar las devoluciones, cambios o reclamos de los clientes?</t>
  </si>
  <si>
    <t>¿Qué estrategias se utilizan para fomentar la retención de clientes y generar lealtad a la marca?</t>
  </si>
  <si>
    <t>¿Se realizan seguimientos posteriores a la venta para verificar la satisfacción del cliente y ofrecer asistencia adicional si es necesario?</t>
  </si>
  <si>
    <t>¿Se cuenta con un sistema de gestión de quejas y reclamos que permita resolver los problemas de los clientes de manera efectiva?</t>
  </si>
  <si>
    <t>¿Se ofrece soporte técnico o asesoría especializada a los clientes para garantizar un uso adecuado de los productos o servicios?</t>
  </si>
  <si>
    <t>¿Se busca proactivamente la retroalimentación de los clientes para mejorar la calidad del servicio y la experiencia del cliente?</t>
  </si>
  <si>
    <t>¿El área de servicio al cliente está integrada con otros departamentos de la empresa, como ventas, marketing y logística?</t>
  </si>
  <si>
    <t>¿Se ofrecen programas de capacitación y desarrollo para el personal del área de servicio al cliente?</t>
  </si>
  <si>
    <t>¿Se utilizan herramientas tecnológicas, como sistemas de gestión de relaciones con el cliente (CRM), para mejorar la eficiencia y la experiencia del cliente?</t>
  </si>
  <si>
    <t>¿Se realizan análisis periódicos de la eficacia y eficiencia del área de servicio al cliente para identificar oportunidades de mejora?</t>
  </si>
  <si>
    <t>¿La política de servicio al cliente de la empresa está claramente definida y comunicada a todo el personal?</t>
  </si>
  <si>
    <t>¿La satisfacción del cliente después de la compra cuenta con un proceso formalmente establecido?</t>
  </si>
  <si>
    <t xml:space="preserve"> ¿Se realizan encuestas de satisfacción o se solicitan comentarios de los clientes de manera regular?</t>
  </si>
  <si>
    <t xml:space="preserve">¿Se brinda un trato personalizado y amable a los clientes? </t>
  </si>
  <si>
    <t>¿El personal está capacitado en habilidades de servicio al cliente?</t>
  </si>
  <si>
    <t xml:space="preserve">¿Cómo se monitorea y analiza el rendimiento del área de servicio al cliente? </t>
  </si>
  <si>
    <t>¿Se establecen metas y se miden los indicadores de desempeño?</t>
  </si>
  <si>
    <t>Se tiene establecido un proceso atraer, seleccionar y contrar personal en la empresa</t>
  </si>
  <si>
    <t>Se tiene establecido un proceso para evaluar las competencias y habilidades de los candidatos durante las entrevistas</t>
  </si>
  <si>
    <t>¿Se tiene claro cuales son las pruebas de aptitud y evaluaciones técnicas que se desarrollan en el proceso de selección?</t>
  </si>
  <si>
    <t>¿La empresa tiene establecido un procesdimiento para verificar las referencias laborales y verificaciones de antecedentes?</t>
  </si>
  <si>
    <t>¿La empresa tiene establecido un procesdimiento para la integración y orientación de nuevos empleados?</t>
  </si>
  <si>
    <t>¿La empresa cuenta con una estrategia general de desarrollo del personal y esta estrategica se alinea con los objetivos organizacionales?</t>
  </si>
  <si>
    <t>¿La empresa cuenta con programas de capacitación y desarrollo ofrecen a los empleados para mejorar sus habilidades y competencias?</t>
  </si>
  <si>
    <t>¿La empresa cuenta con un proceso para determinar las necesidades individuales de desarrollo de los empleados y cuenta con el diseño de programas personalizados?</t>
  </si>
  <si>
    <t>¿La empresa tiene identificados los indicadores clave de rendimiento que utilizan para medir el éxito de los programas de desarrollo del personal?</t>
  </si>
  <si>
    <t>En la empresa se evalúan la efectividad de los programas de desarrollo y realizan ajustes según los resultados</t>
  </si>
  <si>
    <t>En al empresa se evalua el impacto tangible que han observado en la retención, el compromiso y el desempeño de los empleados como resultado de sus iniciativas de desarrollo del personal?</t>
  </si>
  <si>
    <t>EVALUACION DEL DESEMPEÑO</t>
  </si>
  <si>
    <t>¿La empresa cuenta con un proceso claro y definido sobre cómo se definen y comunican claramente los criterios y objetivos de desempeño para cada puesto en la organización?</t>
  </si>
  <si>
    <t>¿La empresa posee una frecuencia en que se realizan las evaluaciones formales de desempeño y cómo se aseguran de que sean justas, consistentes y objetivas?</t>
  </si>
  <si>
    <t>¿La empresa cuenta con un procedimiento sobre Cómo se involucra a los empleados en el proceso de evaluación y se fomenta una conversación abierta sobre su desempeño?</t>
  </si>
  <si>
    <t>¿La empresa cuenta con las medidas para abordar el desarrollo y las necesidades de mejora identificadas durante las evaluaciones de desempeño?</t>
  </si>
  <si>
    <t>¿La empresa tiene identificado los procedimientos sobre cómo se utilizan los resultados de las evaluaciones de desempeño para tomar decisiones sobre compensación, promociones y oportunidades de crecimiento?</t>
  </si>
  <si>
    <t>¿La emorssa tiene establecido en qué medida se evalúa el desempeño en función de los valores y metas de la organización, además de las responsabilidades laborales?</t>
  </si>
  <si>
    <t>¿Las evaluaciones de competencias están alineadas con los objetivos estratégicos y las necesidades de la organización?</t>
  </si>
  <si>
    <t>¿La empresa cuenta con mecanismos para actualizar  las evaluaciones de competencias petinentes en un entorno laboral en constante cambio?</t>
  </si>
  <si>
    <t>¿La empresa posee un proceso formal sobre Cómo identifican y definen las competencias clave requeridas para cada puesto en la organización?</t>
  </si>
  <si>
    <t>¿La empresa tiene establecidos los métodos que utilizan para evaluar las competencias de los empleados, como pruebas técnicas, ejercicios prácticos, evaluaciones de desempeño, etc.?</t>
  </si>
  <si>
    <t>¿La empresa posee mecanismos puestos en marcha para revisar y mejorar continuamente el proceso de evaluación de competencias en función de los resultados y las retroalimentaciones?</t>
  </si>
  <si>
    <t>ADMINISTRACION DE PERSONAL</t>
  </si>
  <si>
    <t>¿La empresa posee un programa formal de indiuccion y capacitacion al personal?</t>
  </si>
  <si>
    <t>¿Se cuenta con una evaluacion medica al ingreso y egreso del personal?</t>
  </si>
  <si>
    <t>¿La empresa cuenta con un proceso formal para el seguimiento y registro de la asistencia, horarios y permisos de los empleados?</t>
  </si>
  <si>
    <t>¿La empresa tiene establecidos mecanmismos para cumplir las normas de seguridad y salud en el trabajo?</t>
  </si>
  <si>
    <t>¿La empresa tiene procesos formales y sistematizados para el manejo de nomina, para fiscales, vacaciones, horas extras, seguridad social y liquidacion del personal?</t>
  </si>
  <si>
    <t xml:space="preserve">¿La empresa posee mecanismos formales para el manejo de los conflictos y las relaciones laborales en la organización? </t>
  </si>
  <si>
    <t>La empresa posee estrategiasn para fomentar la comunicación interna y mantener a los empleados informados sobre las novedades y cambios en la empresa?</t>
  </si>
  <si>
    <t>¿La empresa posee mecanismos para promover la participación y el empoderamiento de los empleados en la toma de decisiones y en la generación de ideas para mejorar la organización?</t>
  </si>
  <si>
    <t>¡La empresa cuenta con uan definicion de cultura organizacional, valores, creencias, normas compartidas y ha desarrollado actrividades continuas para su divulgacion?</t>
  </si>
  <si>
    <t>¿La empresa posee medidas que se toman para fomentar un ambiente de trabajo inclusivo y diverso, donde los empleados se sientan valorados y respetados?</t>
  </si>
  <si>
    <t>La empresa posee mecanismos para promover la cooperación y la sinergia entre las areas y entre el personal?</t>
  </si>
  <si>
    <t>¿La empresa posee iniciativas que se implementan para cuidar del bienestar emocional y mental de los empleados? ¿Se ofrecen recursos de apoyo?</t>
  </si>
  <si>
    <t>Loa empresa tiene iniciativas implementadas para cuidar del bienestar emocional y mental de los empleados? ¿Se ofrecen recursos de apoyo?</t>
  </si>
  <si>
    <t>¿Secuentan con práctica para reconocer y recompensar los logros y contribuciones de los empleados?</t>
  </si>
  <si>
    <t>¿Se fomenta un liderazgo participativo y orientado al desarrollo de las personas?</t>
  </si>
  <si>
    <t>CLIMA Y CULTURA ORGANIZACIONAL</t>
  </si>
  <si>
    <t>¿Se realizan mediciones anuales del clima y la cultura organizacional de la empresa?</t>
  </si>
  <si>
    <t>La empresa cuenta con mecanismos para evaluar la satisfacción general del colaborador con su trabajo y su entorno laboral?</t>
  </si>
  <si>
    <t>¿ La empresa cuenta con las herramientas, recursos y capacitación necesarios para realizar tu trabajo de manera efectiva?</t>
  </si>
  <si>
    <t>Cada solicitud de compra es acompañada por la descripcion de los bienes o servicios solicitados Incluyen de detalles sobre productos, cantidades, precios y fechas de entrega y formas de pago</t>
  </si>
  <si>
    <t>¿La empresa conoce cual es el tiempo promedio de duracion desde que se inicia una solicitud de compra hasta que se emite la orden de compra?</t>
  </si>
  <si>
    <t>Se tiene establecido proceso formal de solicitud de compras por cada area</t>
  </si>
  <si>
    <t>Las solicitudes de compras cuentan con un presupuesto de compras por cada area</t>
  </si>
  <si>
    <t>¿La empresa cuenta con procedimientos formales para garantizar que las órdenes de compra reflejen con precisión las necesidades reales de la empresa en términos de productos, cantidades y plazos?</t>
  </si>
  <si>
    <t>¿La empresa cuenta con procedimientos formales para manejar las solicitudes urgentes o cambios de última hora en las órdenes de compra?</t>
  </si>
  <si>
    <t>¿La empresa tiene establecido el nivel promedio de rotación de inventario en la empresa y lo compara con la industria o el mercado?</t>
  </si>
  <si>
    <t>¿La empresa cuenta con un sistema automatizado de seguimiento de inventario que proporciona información en tiempo real sobre los niveles de existencias?</t>
  </si>
  <si>
    <t>¿Se realizan recuentos de inventario físicos de manera periódica para comparar los registros con los niveles reales en almacén?</t>
  </si>
  <si>
    <t>¿La emlresa posee una politica y unos procedimientos formales para gestionar los productos obsoletos o caducados dentro del inventario?</t>
  </si>
  <si>
    <t>Se hace seguimiento a los indicadores para notificar cuando los niveles de inventario caen por debajo de los puntos de reorden establecidos, indicadores de recepcion, entrada de activos e inventarios.</t>
  </si>
  <si>
    <t>GESTION DE RIESGOS Y SEGURIDAD</t>
  </si>
  <si>
    <t>¿Existe un plan formal de gestión de riesgos y seguridad para los inventarios de la empresa?</t>
  </si>
  <si>
    <t>¿La empresa posee un proceso formal para identificar y evalúar los posibles riesgos y amenazas para la seguridad de los inventarios, como robos, daños o pérdidas?</t>
  </si>
  <si>
    <t>¿La empresa cuenta con medidas de seguridad física  para proteger los inventarios en las instalaciones, como sistemas de vigilancia, acceso restringido y alarmas?</t>
  </si>
  <si>
    <t>¿Existe un protocolo para registrar y monitorear la entrada y salida de inventarios de las instalaciones?</t>
  </si>
  <si>
    <t>¿Se realizan auditorías periódicas para verificar la precisión de los registros de inventario y detectar discrepancias?</t>
  </si>
  <si>
    <t>¿Se tienen en cuenta factores climáticos y ambientales que puedan afectar la seguridad y calidad de los inventarios, como la temperatura o la humedad?</t>
  </si>
  <si>
    <t>¿Se cuentan con seguros u otros mecanismos de mitigación para cubrir pérdidas o daños a los inventarios?</t>
  </si>
  <si>
    <t>¿Se proporciona capacitación regular a los empleados sobre medidas de seguridad, manejo adecuado de inventarios y la importancia de la prevención de riesgos?</t>
  </si>
  <si>
    <t>¿Cuáles son los pasos clave que la empresa sigue para garantizar que las necesidades y expectativas del cliente se comprendan con claridad?</t>
  </si>
  <si>
    <t>¿Existe un proceso de comunicación efectivo con los clientes durante la prestación del servicio para brindar actualizaciones y resolver dudas?</t>
  </si>
  <si>
    <t>¿Cómo se mide y se asegura la calidad del servicio que se ofrece a los clientes?</t>
  </si>
  <si>
    <t>¿Se sigue algún tipo de protocolo para mantener la confidencialidad y la seguridad de la información del cliente durante el proceso de prestación del servicio?</t>
  </si>
  <si>
    <t>La empresa cuenta con métodos para optimizar la gestión de la cadena de suministro y garantizar la entrega oportuna de los productos a los clientes</t>
  </si>
  <si>
    <t>¿La empresa cuenta con un proceso formal para abordar los desafíos logísticos relacionados con la gestión de la demanda estacional o fluctuante?</t>
  </si>
  <si>
    <t>¿Existe un plan de contingencia en caso de problemas inesperados en la cadena de suministro, como retrasos en la producción o problemas de transporte?</t>
  </si>
  <si>
    <t>¿La empresa colabora con proveedores y socios logísticos para mejorar la eficiencia y la comunicación en toda la cadena de suministro?</t>
  </si>
  <si>
    <t>¿La empresa uenta con un proceso formal para la gestion de la documentación y los trámites aduaneros en caso de operaciones internacionales?</t>
  </si>
  <si>
    <t>Se hace una evaluacion de la satisfaccion del cliente respecto a la logistica</t>
  </si>
  <si>
    <t>¿Los productos y servicios siempre llegan en las condiciones esperadas y sin daños?</t>
  </si>
  <si>
    <t>¿Se cumplen los plazos de entrega prometidos de manera consistente?</t>
  </si>
  <si>
    <t>¿La empresa brinda un servicio de atención al cliente eficiente y accesible para resolver cualquier problema o consulta relacionada con la logística?</t>
  </si>
  <si>
    <t>¿Se utilizan herramientas o métodos específicos, como estudios de tiempos y movimientos, para identificar posibles ineficiencias en los procesos logísticos?</t>
  </si>
  <si>
    <t>¿La empresa sigue un plan detallado de rutas y horarios para optimizar la eficiencia en la entrega y distribución de productos?</t>
  </si>
  <si>
    <t>¿La empresa cuenta con mecanismos para abordar los retrasos imprevistos o problemas en el proceso logístico para minimizar su impacto en los tiempos de entrega?</t>
  </si>
  <si>
    <t>CONMTROL DE NO CONFORMIDADES</t>
  </si>
  <si>
    <t>¿La emlresa cuenta con un procedimiento formal para identificar y documentar las no conformidades en los procesos logísticos de la empresa?</t>
  </si>
  <si>
    <t>¿Se realiza un análisis de causa raíz para entender por qué se produjeron las no conformidades y cómo prevenirlas en el futuro?</t>
  </si>
  <si>
    <t>¿Cómo se han definido los segmentos de clientes en función de características demográficas, comportamientos de compra o necesidades específicas?</t>
  </si>
  <si>
    <t>¿Los segmentos de clientes identificados son lo suficientemente distintos entre sí para permitir estrategias de marketing y ventas personalizadas?</t>
  </si>
  <si>
    <t>¿Las estrategias de marketing y mensajes de ventas se adaptan de manera efectiva a las necesidades y preferencias únicas de cada segmento de clientes?</t>
  </si>
  <si>
    <t>¿Existe una evaluación constante de la efectividad de la segmentación de clientes en función de indicadores como la tasa de conversión y la retención?</t>
  </si>
  <si>
    <t>¿Se implementan campañas de marketing específicas para cada segmento de clientes con el objetivo de maximizar la relevancia y el impacto?</t>
  </si>
  <si>
    <t>¿La empresa monitoriza la satisfacción y retroalimentación de los clientes en cada segmento para evaluar si sus necesidades están siendo satisfechas adecuadamente?</t>
  </si>
  <si>
    <t>¿La empresa cuenta con mecanismos formales para gestionar las estrategias de fidelización y retención de clientes para cada segmento, considerando sus características y comportamientos únicos?</t>
  </si>
  <si>
    <t>¿Se observa un crecimiento sostenible en los ingresos y la participación de mercado de cada segmento de clientes como resultado de las estrategias de segmentación?</t>
  </si>
  <si>
    <t>¿Se analizan detalladamente las fortalezas, debilidades, oportunidades y amenazas de cada competidor?</t>
  </si>
  <si>
    <t>¿La empresa posee un metodo formal para determilas los criterios se utilizan para evaluar y comparar las capacidades y recursos de la empresa con los de la competencia?</t>
  </si>
  <si>
    <t>¿Los hallazgos del análisis de competencia se utilizan para informar la estrategia de marketing y desarrollo de productos de la empresa?</t>
  </si>
  <si>
    <t>¿Existe un proceso para actualizar y revisar regularmente el análisis de la competencia para mantenerse al día con los cambios en el entorno competitivo?</t>
  </si>
  <si>
    <t>¿La empresa ha logrado capitalizar sus diferenciadores clave, frente a su competencia, en su propuesta de valor y en la comunicación con los clientes?</t>
  </si>
  <si>
    <t xml:space="preserve">¿La empresa cuenta con objetivos y metas actuales del área de mercadeo? </t>
  </si>
  <si>
    <t>¿la empresa cuenta con una asignación presupuestaria para actividades de marketing y posee un proceso formal para distribuirlo en diferentes canales y campañas?</t>
  </si>
  <si>
    <t>¿La empresa cuenta con métricas y KPIs que se utilizan para medir el rendimiento y el impacto de las actividades de marketing?</t>
  </si>
  <si>
    <t>¿La empresa utiliza plataformas y herramientas tecnológicas para automatizar y mejorar las actividades de marketing?</t>
  </si>
  <si>
    <t>¿Cómo se mide el retorno de inversión (ROI) de las iniciativas de marketing y cómo se ajustan las estrategias en base a los resultados obtenidos?</t>
  </si>
  <si>
    <t xml:space="preserve">La empresa formalmente ha establecido cual es el enfoque principal de nuestra política de servicio al cliente? </t>
  </si>
  <si>
    <t>¿Qué canales de comunicación ofrecemos para que los clientes se pongan en contacto con nosotros?</t>
  </si>
  <si>
    <t>¿Cuáles son los estándares de tiempo de respuesta que tenemos establecidos para atender las consultas y solicitudes de los clientes?</t>
  </si>
  <si>
    <t>¿Promovemos una cultura interna que valora y prioriza la satisfacción del cliente en todos los niveles de la organización?</t>
  </si>
  <si>
    <t>¿Cómo se mide la satisfacción del cliente después de interactuar con nuestro equipo de servicio al cliente?</t>
  </si>
  <si>
    <t>¿Cuáles son los tiempos promedio de respuesta y resolución para las consultas y solicitudes de los clientes?</t>
  </si>
  <si>
    <t>ASISTENCIA A VENTAS</t>
  </si>
  <si>
    <t>Riesgo de iliquidez y no pague sus compromisos financieros</t>
  </si>
  <si>
    <t>Estabilidad política</t>
  </si>
  <si>
    <t>Incentivos fiscales</t>
  </si>
  <si>
    <t>Inversiones públicas en infraestructura</t>
  </si>
  <si>
    <t>Cambios en la política fiscal:</t>
  </si>
  <si>
    <t>Conflictos internacionales</t>
  </si>
  <si>
    <t>Cambios en la política laboral</t>
  </si>
  <si>
    <t xml:space="preserve">Normas sobre competencia leal </t>
  </si>
  <si>
    <t xml:space="preserve">Cambios en la política sectorial </t>
  </si>
  <si>
    <t xml:space="preserve">Regulaciones sobre importaciones </t>
  </si>
  <si>
    <t>Corrupción</t>
  </si>
  <si>
    <t xml:space="preserve">Nivel de informalidad laboral </t>
  </si>
  <si>
    <t>Sistema de gestión y seguridad en el trabajo</t>
  </si>
  <si>
    <t>Volumenes y dinamica de las Exportaciones</t>
  </si>
  <si>
    <t>Cfrecimiento de la productividas empresarial e industrial</t>
  </si>
  <si>
    <t>Bajo crecimiento de la economia (PIB)</t>
  </si>
  <si>
    <t>Sistema de informacion gerencial</t>
  </si>
  <si>
    <t>Delegacion de responsabilidades</t>
  </si>
  <si>
    <t xml:space="preserve">La empresa cuenta con una estrategia general </t>
  </si>
  <si>
    <t>Personal directivo con gran capacidad de gestion y contactos a nivel regional</t>
  </si>
  <si>
    <t>La empresa posee un equipo de marketing digital profesional y de dedicacion exclusiva</t>
  </si>
  <si>
    <t>La empresa determina adecuadamente los requisitos para los servicios</t>
  </si>
  <si>
    <t xml:space="preserve"> se han definido los segmentos de clientes en función de características demográficas, comportamientos de compra o necesidades específicas</t>
  </si>
  <si>
    <t>Los segmentos de clientes identificados son lo suficientemente distintos entre sí para permitir estrategias de marketing y ventas personalizadas</t>
  </si>
  <si>
    <t>Existe una evaluación constante de la efectividad de la segmentación de clientes en función de indicadores como la tasa de conversión y la retención</t>
  </si>
  <si>
    <t>Se implementan campañas de marketing específicas para cada segmento de clientes con el objetivo de maximizar la relevancia y el impacto</t>
  </si>
  <si>
    <t>Se observa un crecimiento sostenible en los ingresos y la participación de mercado de cada segmento de clientes como resultado de las estrategias de segmentación</t>
  </si>
  <si>
    <t xml:space="preserve">La emporess no cuenta con una planeacion estrategica </t>
  </si>
  <si>
    <t>No se cuenta con planeacion operativa y tactica en las areas de la emrpesa</t>
  </si>
  <si>
    <t>La empresa no posee Pronosticos financieros, operativos y tecnicos</t>
  </si>
  <si>
    <t>EF Education First</t>
  </si>
  <si>
    <t>Kaplan International</t>
  </si>
  <si>
    <t>Global Connection</t>
  </si>
  <si>
    <t>EduNova</t>
  </si>
  <si>
    <t>WS Estudio en el exterior</t>
  </si>
  <si>
    <t>La empresa no reliza analisis de contexto externo</t>
  </si>
  <si>
    <t>La empresa no realiza analisis de sensibilidad de los objetivos a cambios en el contexto externo</t>
  </si>
  <si>
    <t>¿Se tiene establecido un proceso para asegurar que los candidatos cuentan con las condiciones y requisitos necesarios para los cargos?</t>
  </si>
  <si>
    <t>La empresa requiere fortalecer su estructura administrativa</t>
  </si>
  <si>
    <t xml:space="preserve">La empresa no cuenta con una estrategia general de desarrollo del personal </t>
  </si>
  <si>
    <t>La empresa no posee un proceso formal sobre Cómo identifican y definen las competencias clave requeridas para cada puesto en la organización</t>
  </si>
  <si>
    <t>En la empresa no se realiza mediciones del desempeño laboral en la empresa</t>
  </si>
  <si>
    <t>¿La empresa cuenta con un proceso formal de vinculacion y/o desvinculacion del peronal a la seguridad social del personal?</t>
  </si>
  <si>
    <t>La empresa carece de un plan formal de gestión de riesgos</t>
  </si>
  <si>
    <t>O+B24:H43PORTUNIDADES</t>
  </si>
  <si>
    <t>Fortaleza institucional y financiera de la competencia</t>
  </si>
  <si>
    <t>Productos de formacion digital sustitutos con precio menor</t>
  </si>
  <si>
    <t>Alta trayectoria y reconocimiento de varias empresas competidoras</t>
  </si>
  <si>
    <t>Alto nivel de estafas y robos por campañas digitales malisiosas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</si>
</sst>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64" formatCode="0.0%"/>
    <numFmt numFmtId="165" formatCode="0.000"/>
    <numFmt numFmtId="166" formatCode="_-* #,##0.00\ _€_-;\-* #,##0.00\ _€_-;_-* &quot;-&quot;??\ _€_-;_-@_-"/>
    <numFmt numFmtId="167" formatCode="00"/>
  </numFmts>
  <fonts count="168" x14ac:knownFonts="1">
    <font>
      <sz val="11"/>
      <color theme="1"/>
      <name val="Calibri"/>
      <family val="2"/>
      <scheme val="minor"/>
    </font>
    <font>
      <sz val="11"/>
      <color theme="1"/>
      <name val="Calibri"/>
      <family val="2"/>
      <scheme val="minor"/>
    </font>
    <font>
      <sz val="10"/>
      <name val="Arial"/>
      <family val="2"/>
    </font>
    <font>
      <b/>
      <sz val="10"/>
      <name val="Arial"/>
      <family val="2"/>
    </font>
    <font>
      <b/>
      <sz val="16"/>
      <name val="Arial"/>
      <family val="2"/>
    </font>
    <font>
      <b/>
      <sz val="14"/>
      <name val="Arial"/>
      <family val="2"/>
    </font>
    <font>
      <b/>
      <sz val="11"/>
      <name val="Arial"/>
      <family val="2"/>
    </font>
    <font>
      <b/>
      <sz val="12"/>
      <name val="Arial"/>
      <family val="2"/>
    </font>
    <font>
      <sz val="20"/>
      <color theme="1"/>
      <name val="Arial"/>
      <family val="2"/>
    </font>
    <font>
      <b/>
      <sz val="20"/>
      <color theme="1"/>
      <name val="Arial"/>
      <family val="2"/>
    </font>
    <font>
      <sz val="22"/>
      <color theme="1"/>
      <name val="Calibri"/>
      <family val="2"/>
      <scheme val="minor"/>
    </font>
    <font>
      <b/>
      <sz val="20"/>
      <color theme="1"/>
      <name val="Calibri"/>
      <family val="2"/>
      <scheme val="minor"/>
    </font>
    <font>
      <sz val="12"/>
      <color rgb="FF000000"/>
      <name val="Times New Roman"/>
      <family val="1"/>
    </font>
    <font>
      <sz val="11"/>
      <name val="Calibri"/>
      <family val="2"/>
      <scheme val="minor"/>
    </font>
    <font>
      <sz val="11"/>
      <color theme="1"/>
      <name val="Times New Roman"/>
      <family val="1"/>
    </font>
    <font>
      <i/>
      <sz val="11"/>
      <color theme="1"/>
      <name val="Times New Roman"/>
      <family val="1"/>
    </font>
    <font>
      <b/>
      <sz val="12"/>
      <color rgb="FF000000"/>
      <name val="Times New Roman"/>
      <family val="1"/>
    </font>
    <font>
      <b/>
      <sz val="16"/>
      <color theme="1"/>
      <name val="Calibri"/>
      <family val="2"/>
      <scheme val="minor"/>
    </font>
    <font>
      <b/>
      <sz val="8"/>
      <color theme="1"/>
      <name val="Calibri"/>
      <family val="2"/>
      <scheme val="minor"/>
    </font>
    <font>
      <sz val="8"/>
      <color theme="1"/>
      <name val="Calibri"/>
      <family val="2"/>
      <scheme val="minor"/>
    </font>
    <font>
      <b/>
      <sz val="8"/>
      <color rgb="FFFF0000"/>
      <name val="Calibri"/>
      <family val="2"/>
      <scheme val="minor"/>
    </font>
    <font>
      <b/>
      <i/>
      <sz val="8"/>
      <color theme="1"/>
      <name val="Calibri"/>
      <family val="2"/>
      <scheme val="minor"/>
    </font>
    <font>
      <sz val="14"/>
      <color theme="1"/>
      <name val="Calibri"/>
      <family val="2"/>
      <scheme val="minor"/>
    </font>
    <font>
      <b/>
      <sz val="14"/>
      <color theme="1"/>
      <name val="Calibri"/>
      <family val="2"/>
      <scheme val="minor"/>
    </font>
    <font>
      <b/>
      <sz val="16"/>
      <color theme="0"/>
      <name val="Segoe UI"/>
      <family val="2"/>
    </font>
    <font>
      <b/>
      <sz val="28"/>
      <color theme="2" tint="-0.749992370372631"/>
      <name val="Segoe UI"/>
      <family val="2"/>
    </font>
    <font>
      <b/>
      <sz val="20"/>
      <color theme="2" tint="-0.89999084444715716"/>
      <name val="Segoe UI"/>
      <family val="2"/>
    </font>
    <font>
      <sz val="14"/>
      <color theme="2" tint="-0.89999084444715716"/>
      <name val="Segoe UI"/>
      <family val="2"/>
    </font>
    <font>
      <b/>
      <sz val="28"/>
      <color theme="6" tint="-0.499984740745262"/>
      <name val="Segoe UI"/>
      <family val="2"/>
    </font>
    <font>
      <b/>
      <sz val="18"/>
      <name val="Segoe UI"/>
      <family val="2"/>
    </font>
    <font>
      <b/>
      <sz val="20"/>
      <name val="Segoe UI"/>
      <family val="2"/>
    </font>
    <font>
      <sz val="16"/>
      <name val="Segoe UI"/>
      <family val="2"/>
    </font>
    <font>
      <b/>
      <sz val="20"/>
      <color theme="1" tint="0.499984740745262"/>
      <name val="Segoe UI"/>
      <family val="2"/>
    </font>
    <font>
      <b/>
      <sz val="9"/>
      <name val="Arial"/>
      <family val="2"/>
    </font>
    <font>
      <vertAlign val="subscript"/>
      <sz val="10"/>
      <name val="Arial"/>
      <family val="2"/>
    </font>
    <font>
      <sz val="9"/>
      <name val="Arial"/>
      <family val="2"/>
    </font>
    <font>
      <sz val="10"/>
      <name val="Tahoma"/>
      <family val="2"/>
    </font>
    <font>
      <b/>
      <sz val="20"/>
      <color theme="0"/>
      <name val="Segoe UI Light"/>
      <family val="2"/>
    </font>
    <font>
      <b/>
      <sz val="18"/>
      <color theme="6" tint="-0.499984740745262"/>
      <name val="Segoe UI"/>
      <family val="2"/>
    </font>
    <font>
      <b/>
      <sz val="18"/>
      <color theme="8" tint="-0.499984740745262"/>
      <name val="Segoe UI"/>
      <family val="2"/>
    </font>
    <font>
      <b/>
      <sz val="14"/>
      <color theme="2" tint="-0.499984740745262"/>
      <name val="Segoe UI"/>
      <family val="2"/>
    </font>
    <font>
      <b/>
      <sz val="14"/>
      <color theme="6" tint="-0.249977111117893"/>
      <name val="Segoe UI"/>
      <family val="2"/>
    </font>
    <font>
      <sz val="11"/>
      <name val="Tahoma"/>
      <family val="2"/>
    </font>
    <font>
      <b/>
      <sz val="18"/>
      <color theme="0"/>
      <name val="Segoe UI Light"/>
      <family val="2"/>
    </font>
    <font>
      <b/>
      <sz val="16"/>
      <color theme="6" tint="-0.499984740745262"/>
      <name val="Segoe UI"/>
      <family val="2"/>
    </font>
    <font>
      <b/>
      <sz val="16"/>
      <color theme="8" tint="-0.499984740745262"/>
      <name val="Segoe UI"/>
      <family val="2"/>
    </font>
    <font>
      <sz val="12"/>
      <name val="Segoe UI"/>
      <family val="2"/>
    </font>
    <font>
      <sz val="11"/>
      <color rgb="FF9C6500"/>
      <name val="Calibri"/>
      <family val="2"/>
      <scheme val="minor"/>
    </font>
    <font>
      <b/>
      <sz val="11"/>
      <color theme="1"/>
      <name val="Calibri"/>
      <family val="2"/>
      <scheme val="minor"/>
    </font>
    <font>
      <sz val="11"/>
      <name val="Segoe UI"/>
      <family val="2"/>
    </font>
    <font>
      <b/>
      <sz val="10"/>
      <color theme="6" tint="-0.499984740745262"/>
      <name val="Segoe UI"/>
      <family val="2"/>
    </font>
    <font>
      <b/>
      <sz val="11"/>
      <color theme="6" tint="-0.499984740745262"/>
      <name val="Segoe UI"/>
      <family val="2"/>
    </font>
    <font>
      <sz val="10"/>
      <color theme="6" tint="-0.499984740745262"/>
      <name val="Segoe UI"/>
      <family val="2"/>
    </font>
    <font>
      <b/>
      <sz val="10"/>
      <color theme="6" tint="0.79998168889431442"/>
      <name val="Segoe UI"/>
      <family val="2"/>
    </font>
    <font>
      <b/>
      <sz val="14"/>
      <color theme="0" tint="-4.9989318521683403E-2"/>
      <name val="Segoe UI"/>
      <family val="2"/>
    </font>
    <font>
      <b/>
      <sz val="10"/>
      <name val="Segoe UI"/>
      <family val="2"/>
    </font>
    <font>
      <sz val="10"/>
      <name val="Segoe UI"/>
      <family val="2"/>
    </font>
    <font>
      <b/>
      <sz val="10"/>
      <color theme="2" tint="-0.89999084444715716"/>
      <name val="Segoe UI"/>
      <family val="2"/>
    </font>
    <font>
      <b/>
      <sz val="10"/>
      <color theme="6" tint="-0.249977111117893"/>
      <name val="Segoe UI"/>
      <family val="2"/>
    </font>
    <font>
      <b/>
      <sz val="12"/>
      <name val="Segoe UI"/>
      <family val="2"/>
    </font>
    <font>
      <sz val="8"/>
      <name val="Segoe UI"/>
      <family val="2"/>
    </font>
    <font>
      <b/>
      <sz val="10"/>
      <color theme="2" tint="-0.749992370372631"/>
      <name val="Segoe UI"/>
      <family val="2"/>
    </font>
    <font>
      <sz val="10"/>
      <color theme="0"/>
      <name val="Segoe UI"/>
      <family val="2"/>
    </font>
    <font>
      <b/>
      <sz val="9"/>
      <color indexed="16"/>
      <name val="Segoe UI"/>
      <family val="2"/>
    </font>
    <font>
      <sz val="8"/>
      <color indexed="16"/>
      <name val="Segoe UI"/>
      <family val="2"/>
    </font>
    <font>
      <b/>
      <sz val="11"/>
      <name val="Segoe UI"/>
      <family val="2"/>
    </font>
    <font>
      <b/>
      <sz val="11"/>
      <color theme="2" tint="-0.89999084444715716"/>
      <name val="Segoe UI"/>
      <family val="2"/>
    </font>
    <font>
      <b/>
      <sz val="9"/>
      <color theme="6" tint="-0.499984740745262"/>
      <name val="Segoe UI"/>
      <family val="2"/>
    </font>
    <font>
      <sz val="9"/>
      <name val="Segoe UI"/>
      <family val="2"/>
    </font>
    <font>
      <b/>
      <sz val="10"/>
      <color rgb="FFFF0000"/>
      <name val="Segoe UI"/>
      <family val="2"/>
    </font>
    <font>
      <sz val="8"/>
      <color indexed="10"/>
      <name val="Segoe UI"/>
      <family val="2"/>
    </font>
    <font>
      <b/>
      <sz val="9"/>
      <color indexed="16"/>
      <name val="Tahoma"/>
      <family val="2"/>
    </font>
    <font>
      <b/>
      <sz val="14"/>
      <name val="Segoe UI"/>
      <family val="2"/>
    </font>
    <font>
      <b/>
      <sz val="10"/>
      <color theme="5" tint="-0.249977111117893"/>
      <name val="Segoe UI"/>
      <family val="2"/>
    </font>
    <font>
      <b/>
      <sz val="10"/>
      <color rgb="FF00B050"/>
      <name val="Segoe UI"/>
      <family val="2"/>
    </font>
    <font>
      <b/>
      <sz val="10"/>
      <color rgb="FF339933"/>
      <name val="Segoe UI"/>
      <family val="2"/>
    </font>
    <font>
      <sz val="10"/>
      <color theme="2" tint="-0.749992370372631"/>
      <name val="Segoe UI"/>
      <family val="2"/>
    </font>
    <font>
      <b/>
      <sz val="16"/>
      <color theme="2" tint="-0.749992370372631"/>
      <name val="Segoe UI"/>
      <family val="2"/>
    </font>
    <font>
      <sz val="10"/>
      <color theme="0" tint="-0.499984740745262"/>
      <name val="Segoe UI"/>
      <family val="2"/>
    </font>
    <font>
      <b/>
      <sz val="14"/>
      <color theme="0" tint="-0.499984740745262"/>
      <name val="Segoe UI"/>
      <family val="2"/>
    </font>
    <font>
      <b/>
      <sz val="9"/>
      <color theme="2" tint="-0.89999084444715716"/>
      <name val="Arial"/>
      <family val="2"/>
    </font>
    <font>
      <sz val="16"/>
      <color theme="0"/>
      <name val="Eras Bold ITC"/>
      <family val="2"/>
    </font>
    <font>
      <sz val="11"/>
      <color theme="2" tint="-0.749992370372631"/>
      <name val="Segoe UI"/>
      <family val="2"/>
    </font>
    <font>
      <b/>
      <sz val="11"/>
      <color theme="0"/>
      <name val="Segoe UI"/>
      <family val="2"/>
    </font>
    <font>
      <b/>
      <sz val="11"/>
      <color theme="6" tint="0.59999389629810485"/>
      <name val="Eras Bold ITC"/>
      <family val="2"/>
    </font>
    <font>
      <sz val="11"/>
      <color theme="6" tint="-0.499984740745262"/>
      <name val="Segoe UI"/>
      <family val="2"/>
    </font>
    <font>
      <b/>
      <sz val="14"/>
      <color rgb="FFC00000"/>
      <name val="Segoe UI"/>
      <family val="2"/>
    </font>
    <font>
      <sz val="14"/>
      <name val="Segoe UI"/>
      <family val="2"/>
    </font>
    <font>
      <b/>
      <sz val="11"/>
      <color theme="1" tint="0.34998626667073579"/>
      <name val="Segoe UI"/>
      <family val="2"/>
    </font>
    <font>
      <sz val="11"/>
      <color theme="0"/>
      <name val="Segoe UI"/>
      <family val="2"/>
    </font>
    <font>
      <b/>
      <sz val="14"/>
      <color theme="3" tint="-0.249977111117893"/>
      <name val="Segoe UI"/>
      <family val="2"/>
    </font>
    <font>
      <sz val="16"/>
      <name val="Eras Bold ITC"/>
      <family val="2"/>
    </font>
    <font>
      <sz val="14"/>
      <name val="Eras Bold ITC"/>
      <family val="2"/>
    </font>
    <font>
      <b/>
      <sz val="11"/>
      <color theme="0" tint="-0.499984740745262"/>
      <name val="Segoe UI"/>
      <family val="2"/>
    </font>
    <font>
      <b/>
      <sz val="8"/>
      <name val="Segoe UI"/>
      <family val="2"/>
    </font>
    <font>
      <b/>
      <sz val="16"/>
      <name val="Segoe UI"/>
      <family val="2"/>
    </font>
    <font>
      <b/>
      <sz val="9"/>
      <name val="Segoe UI"/>
      <family val="2"/>
    </font>
    <font>
      <b/>
      <sz val="22"/>
      <color theme="0" tint="-0.499984740745262"/>
      <name val="Segoe UI"/>
      <family val="2"/>
    </font>
    <font>
      <sz val="14"/>
      <color theme="0" tint="-0.499984740745262"/>
      <name val="Segoe UI"/>
      <family val="2"/>
    </font>
    <font>
      <b/>
      <sz val="20"/>
      <color theme="2" tint="-0.749992370372631"/>
      <name val="Segoe UI Light"/>
      <family val="2"/>
    </font>
    <font>
      <b/>
      <sz val="20"/>
      <color theme="6" tint="-0.499984740745262"/>
      <name val="Segoe UI Light"/>
      <family val="2"/>
    </font>
    <font>
      <b/>
      <sz val="14"/>
      <name val="Tahoma"/>
      <family val="2"/>
    </font>
    <font>
      <b/>
      <sz val="12"/>
      <color theme="0"/>
      <name val="Segoe UI"/>
      <family val="2"/>
    </font>
    <font>
      <b/>
      <sz val="10"/>
      <color theme="0"/>
      <name val="Segoe UI"/>
      <family val="2"/>
    </font>
    <font>
      <sz val="8"/>
      <color theme="0"/>
      <name val="Segoe UI"/>
      <family val="2"/>
    </font>
    <font>
      <b/>
      <sz val="14"/>
      <color theme="0"/>
      <name val="Segoe UI"/>
      <family val="2"/>
    </font>
    <font>
      <sz val="8"/>
      <color theme="6" tint="-0.499984740745262"/>
      <name val="Segoe UI"/>
      <family val="2"/>
    </font>
    <font>
      <b/>
      <sz val="12"/>
      <color theme="6" tint="0.79998168889431442"/>
      <name val="Segoe UI"/>
      <family val="2"/>
    </font>
    <font>
      <b/>
      <sz val="14"/>
      <color theme="6" tint="0.79998168889431442"/>
      <name val="Segoe UI"/>
      <family val="2"/>
    </font>
    <font>
      <b/>
      <sz val="11"/>
      <color theme="2" tint="-0.749992370372631"/>
      <name val="Segoe UI"/>
      <family val="2"/>
    </font>
    <font>
      <b/>
      <sz val="12"/>
      <color theme="2" tint="-0.749992370372631"/>
      <name val="Segoe UI"/>
      <family val="2"/>
    </font>
    <font>
      <b/>
      <sz val="10"/>
      <color theme="1" tint="0.499984740745262"/>
      <name val="Segoe UI"/>
      <family val="2"/>
    </font>
    <font>
      <sz val="9"/>
      <color theme="0" tint="-0.34998626667073579"/>
      <name val="Segoe UI"/>
      <family val="2"/>
    </font>
    <font>
      <b/>
      <sz val="10"/>
      <name val="Trebuchet MS"/>
      <family val="2"/>
    </font>
    <font>
      <sz val="8"/>
      <name val="Arial"/>
      <family val="2"/>
    </font>
    <font>
      <b/>
      <sz val="11"/>
      <color indexed="8"/>
      <name val="Arial"/>
      <family val="2"/>
    </font>
    <font>
      <sz val="11"/>
      <color indexed="8"/>
      <name val="Arial"/>
      <family val="2"/>
    </font>
    <font>
      <b/>
      <sz val="10"/>
      <color indexed="8"/>
      <name val="Arial"/>
      <family val="2"/>
    </font>
    <font>
      <sz val="10"/>
      <color indexed="8"/>
      <name val="Arial"/>
      <family val="2"/>
    </font>
    <font>
      <b/>
      <sz val="20"/>
      <color theme="0"/>
      <name val="Arial"/>
      <family val="2"/>
    </font>
    <font>
      <sz val="10"/>
      <color indexed="23"/>
      <name val="Arial"/>
      <family val="2"/>
    </font>
    <font>
      <sz val="11"/>
      <color theme="1" tint="0.499984740745262"/>
      <name val="Calibri"/>
      <family val="2"/>
      <scheme val="minor"/>
    </font>
    <font>
      <sz val="10"/>
      <color theme="1"/>
      <name val="Arial"/>
      <family val="2"/>
    </font>
    <font>
      <sz val="8"/>
      <color theme="1"/>
      <name val="Arial"/>
      <family val="2"/>
    </font>
    <font>
      <u/>
      <sz val="11"/>
      <color theme="10"/>
      <name val="Calibri"/>
      <family val="2"/>
      <scheme val="minor"/>
    </font>
    <font>
      <b/>
      <i/>
      <sz val="10"/>
      <color theme="1"/>
      <name val="Arial"/>
      <family val="2"/>
    </font>
    <font>
      <b/>
      <i/>
      <sz val="10"/>
      <name val="Arial"/>
      <family val="2"/>
    </font>
    <font>
      <b/>
      <sz val="8"/>
      <name val="Arial"/>
      <family val="2"/>
    </font>
    <font>
      <b/>
      <sz val="8"/>
      <color theme="1"/>
      <name val="Arial"/>
      <family val="2"/>
    </font>
    <font>
      <b/>
      <sz val="10"/>
      <color theme="1"/>
      <name val="Arial"/>
      <family val="2"/>
    </font>
    <font>
      <b/>
      <sz val="11"/>
      <color theme="1" tint="0.499984740745262"/>
      <name val="Calibri"/>
      <family val="2"/>
      <scheme val="minor"/>
    </font>
    <font>
      <sz val="10"/>
      <name val="Calibri"/>
      <family val="2"/>
      <scheme val="minor"/>
    </font>
    <font>
      <b/>
      <sz val="22"/>
      <name val="Calibri"/>
      <family val="2"/>
      <scheme val="minor"/>
    </font>
    <font>
      <sz val="10"/>
      <color theme="3" tint="-0.499984740745262"/>
      <name val="Calibri"/>
      <family val="2"/>
    </font>
    <font>
      <b/>
      <sz val="14"/>
      <name val="Calibri"/>
      <family val="2"/>
      <scheme val="minor"/>
    </font>
    <font>
      <b/>
      <sz val="10"/>
      <color theme="3" tint="-0.499984740745262"/>
      <name val="Calibri"/>
      <family val="2"/>
      <scheme val="minor"/>
    </font>
    <font>
      <sz val="10"/>
      <color theme="3" tint="-0.499984740745262"/>
      <name val="Calibri"/>
      <family val="2"/>
      <scheme val="minor"/>
    </font>
    <font>
      <sz val="10"/>
      <color indexed="8"/>
      <name val="Calibri"/>
      <family val="2"/>
      <scheme val="minor"/>
    </font>
    <font>
      <sz val="10"/>
      <color rgb="FF000000"/>
      <name val="Calibri"/>
      <family val="2"/>
      <scheme val="minor"/>
    </font>
    <font>
      <sz val="10"/>
      <color theme="1"/>
      <name val="Calibri"/>
      <family val="2"/>
      <scheme val="minor"/>
    </font>
    <font>
      <sz val="9"/>
      <color theme="3" tint="-0.499984740745262"/>
      <name val="Calibri"/>
      <family val="2"/>
    </font>
    <font>
      <sz val="10"/>
      <color indexed="8"/>
      <name val="Calibri"/>
      <family val="2"/>
    </font>
    <font>
      <b/>
      <sz val="9"/>
      <color theme="3" tint="-0.499984740745262"/>
      <name val="Calibri"/>
      <family val="2"/>
    </font>
    <font>
      <sz val="10"/>
      <color rgb="FF000000"/>
      <name val="Arial"/>
      <family val="2"/>
    </font>
    <font>
      <b/>
      <sz val="9"/>
      <color indexed="81"/>
      <name val="Tahoma"/>
      <family val="2"/>
    </font>
    <font>
      <sz val="20"/>
      <color theme="1"/>
      <name val="Calibri"/>
      <family val="2"/>
      <scheme val="minor"/>
    </font>
    <font>
      <sz val="24"/>
      <color theme="1"/>
      <name val="Calibri"/>
      <family val="2"/>
      <scheme val="minor"/>
    </font>
    <font>
      <sz val="26"/>
      <color theme="1"/>
      <name val="Calibri"/>
      <family val="2"/>
      <scheme val="minor"/>
    </font>
    <font>
      <sz val="24"/>
      <name val="Calibri"/>
      <family val="2"/>
      <scheme val="minor"/>
    </font>
    <font>
      <sz val="11"/>
      <color theme="1"/>
      <name val="Arial"/>
      <family val="2"/>
    </font>
    <font>
      <sz val="7"/>
      <color rgb="FF3C3C3C"/>
      <name val="Arial"/>
      <family val="2"/>
    </font>
    <font>
      <b/>
      <sz val="7"/>
      <color rgb="FF3C3C3C"/>
      <name val="Arial"/>
      <family val="2"/>
    </font>
    <font>
      <b/>
      <sz val="18"/>
      <color theme="1"/>
      <name val="Times New Roman"/>
      <family val="1"/>
    </font>
    <font>
      <sz val="12"/>
      <color rgb="FF333333"/>
      <name val="Times New Roman"/>
      <family val="1"/>
    </font>
    <font>
      <b/>
      <sz val="16"/>
      <color theme="1"/>
      <name val="Times New Roman"/>
      <family val="1"/>
    </font>
    <font>
      <sz val="16"/>
      <color theme="1"/>
      <name val="Times New Roman"/>
      <family val="1"/>
    </font>
    <font>
      <u/>
      <sz val="11"/>
      <color theme="10"/>
      <name val="Times New Roman"/>
      <family val="1"/>
    </font>
    <font>
      <b/>
      <sz val="20"/>
      <color theme="1"/>
      <name val="Times New Roman"/>
      <family val="1"/>
    </font>
    <font>
      <sz val="22"/>
      <color theme="1"/>
      <name val="Times New Roman"/>
      <family val="1"/>
    </font>
    <font>
      <sz val="11"/>
      <name val="Times New Roman"/>
      <family val="1"/>
    </font>
    <font>
      <b/>
      <sz val="22"/>
      <color theme="1"/>
      <name val="Times New Roman"/>
      <family val="1"/>
    </font>
    <font>
      <sz val="11"/>
      <color theme="0"/>
      <name val="Times New Roman"/>
      <family val="1"/>
    </font>
    <font>
      <b/>
      <sz val="11"/>
      <color theme="8"/>
      <name val="Times New Roman"/>
      <family val="1"/>
    </font>
    <font>
      <u/>
      <sz val="11"/>
      <color theme="0"/>
      <name val="Times New Roman"/>
      <family val="1"/>
    </font>
    <font>
      <b/>
      <sz val="16"/>
      <color theme="8"/>
      <name val="Times New Roman"/>
      <family val="1"/>
    </font>
    <font>
      <sz val="14"/>
      <color rgb="FF000000"/>
      <name val="Segoe UI"/>
      <family val="2"/>
    </font>
    <font>
      <sz val="11"/>
      <color rgb="FF000000"/>
      <name val="Segoe UI"/>
      <family val="2"/>
    </font>
    <font>
      <u/>
      <sz val="8"/>
      <color theme="10"/>
      <name val="Calibri"/>
      <family val="2"/>
      <scheme val="minor"/>
    </font>
  </fonts>
  <fills count="62">
    <fill>
      <patternFill patternType="none"/>
    </fill>
    <fill>
      <patternFill patternType="gray125"/>
    </fill>
    <fill>
      <patternFill patternType="solid">
        <fgColor theme="0" tint="-0.34998626667073579"/>
        <bgColor indexed="64"/>
      </patternFill>
    </fill>
    <fill>
      <patternFill patternType="solid">
        <fgColor theme="3" tint="0.79998168889431442"/>
        <bgColor indexed="64"/>
      </patternFill>
    </fill>
    <fill>
      <patternFill patternType="solid">
        <fgColor theme="6" tint="0.39997558519241921"/>
        <bgColor indexed="64"/>
      </patternFill>
    </fill>
    <fill>
      <patternFill patternType="solid">
        <fgColor theme="4" tint="0.39997558519241921"/>
        <bgColor indexed="64"/>
      </patternFill>
    </fill>
    <fill>
      <patternFill patternType="solid">
        <fgColor rgb="FFFFFF99"/>
        <bgColor indexed="64"/>
      </patternFill>
    </fill>
    <fill>
      <patternFill patternType="solid">
        <fgColor theme="9" tint="0.79998168889431442"/>
        <bgColor indexed="64"/>
      </patternFill>
    </fill>
    <fill>
      <patternFill patternType="solid">
        <fgColor theme="2" tint="-9.9978637043366805E-2"/>
        <bgColor indexed="64"/>
      </patternFill>
    </fill>
    <fill>
      <patternFill patternType="solid">
        <fgColor rgb="FFFF0000"/>
        <bgColor indexed="64"/>
      </patternFill>
    </fill>
    <fill>
      <patternFill patternType="solid">
        <fgColor rgb="FF92D050"/>
        <bgColor indexed="64"/>
      </patternFill>
    </fill>
    <fill>
      <patternFill patternType="solid">
        <fgColor rgb="FFFFFF00"/>
        <bgColor indexed="64"/>
      </patternFill>
    </fill>
    <fill>
      <patternFill patternType="solid">
        <fgColor rgb="FF00B050"/>
        <bgColor indexed="64"/>
      </patternFill>
    </fill>
    <fill>
      <patternFill patternType="solid">
        <fgColor theme="0"/>
        <bgColor indexed="64"/>
      </patternFill>
    </fill>
    <fill>
      <patternFill patternType="solid">
        <fgColor rgb="FF7030A0"/>
        <bgColor indexed="64"/>
      </patternFill>
    </fill>
    <fill>
      <patternFill patternType="solid">
        <fgColor rgb="FFFFC000"/>
        <bgColor indexed="64"/>
      </patternFill>
    </fill>
    <fill>
      <patternFill patternType="solid">
        <fgColor rgb="FFC00000"/>
        <bgColor indexed="64"/>
      </patternFill>
    </fill>
    <fill>
      <patternFill patternType="solid">
        <fgColor theme="9"/>
        <bgColor indexed="64"/>
      </patternFill>
    </fill>
    <fill>
      <patternFill patternType="solid">
        <fgColor theme="5" tint="0.59999389629810485"/>
        <bgColor indexed="64"/>
      </patternFill>
    </fill>
    <fill>
      <patternFill patternType="solid">
        <fgColor theme="9" tint="-0.249977111117893"/>
        <bgColor indexed="64"/>
      </patternFill>
    </fill>
    <fill>
      <patternFill patternType="solid">
        <fgColor theme="1" tint="4.9989318521683403E-2"/>
        <bgColor indexed="64"/>
      </patternFill>
    </fill>
    <fill>
      <patternFill patternType="solid">
        <fgColor theme="0" tint="-0.249977111117893"/>
        <bgColor indexed="64"/>
      </patternFill>
    </fill>
    <fill>
      <patternFill patternType="solid">
        <fgColor theme="2" tint="-0.249977111117893"/>
        <bgColor indexed="64"/>
      </patternFill>
    </fill>
    <fill>
      <patternFill patternType="solid">
        <fgColor theme="7" tint="0.79998168889431442"/>
        <bgColor indexed="64"/>
      </patternFill>
    </fill>
    <fill>
      <patternFill patternType="solid">
        <fgColor theme="5" tint="0.39997558519241921"/>
        <bgColor indexed="64"/>
      </patternFill>
    </fill>
    <fill>
      <patternFill patternType="solid">
        <fgColor theme="7" tint="0.59999389629810485"/>
        <bgColor indexed="64"/>
      </patternFill>
    </fill>
    <fill>
      <patternFill patternType="solid">
        <fgColor theme="9" tint="0.59999389629810485"/>
        <bgColor indexed="64"/>
      </patternFill>
    </fill>
    <fill>
      <patternFill patternType="solid">
        <fgColor theme="6" tint="0.79998168889431442"/>
        <bgColor indexed="64"/>
      </patternFill>
    </fill>
    <fill>
      <patternFill patternType="solid">
        <fgColor theme="6" tint="-0.249977111117893"/>
        <bgColor indexed="64"/>
      </patternFill>
    </fill>
    <fill>
      <patternFill patternType="solid">
        <fgColor theme="8" tint="-0.249977111117893"/>
        <bgColor indexed="64"/>
      </patternFill>
    </fill>
    <fill>
      <patternFill patternType="solid">
        <fgColor theme="6" tint="0.59999389629810485"/>
        <bgColor indexed="64"/>
      </patternFill>
    </fill>
    <fill>
      <patternFill patternType="solid">
        <fgColor rgb="FFFFFFCC"/>
        <bgColor indexed="64"/>
      </patternFill>
    </fill>
    <fill>
      <patternFill patternType="solid">
        <fgColor theme="0" tint="-0.14999847407452621"/>
        <bgColor indexed="64"/>
      </patternFill>
    </fill>
    <fill>
      <patternFill patternType="solid">
        <fgColor rgb="FFEBF1DE"/>
        <bgColor rgb="FFEBF1DE"/>
      </patternFill>
    </fill>
    <fill>
      <patternFill patternType="solid">
        <fgColor rgb="FFFFEB9C"/>
      </patternFill>
    </fill>
    <fill>
      <patternFill patternType="solid">
        <fgColor indexed="9"/>
        <bgColor indexed="64"/>
      </patternFill>
    </fill>
    <fill>
      <patternFill patternType="solid">
        <fgColor theme="6" tint="-0.499984740745262"/>
        <bgColor indexed="64"/>
      </patternFill>
    </fill>
    <fill>
      <patternFill patternType="solid">
        <fgColor theme="2"/>
        <bgColor indexed="64"/>
      </patternFill>
    </fill>
    <fill>
      <patternFill patternType="solid">
        <fgColor theme="2" tint="-0.499984740745262"/>
        <bgColor indexed="64"/>
      </patternFill>
    </fill>
    <fill>
      <patternFill patternType="solid">
        <fgColor theme="2" tint="-0.749992370372631"/>
        <bgColor indexed="64"/>
      </patternFill>
    </fill>
    <fill>
      <patternFill patternType="solid">
        <fgColor theme="5" tint="-0.24994659260841701"/>
        <bgColor indexed="64"/>
      </patternFill>
    </fill>
    <fill>
      <patternFill patternType="solid">
        <fgColor rgb="FFFFFFCC"/>
        <bgColor rgb="FFEBF1DE"/>
      </patternFill>
    </fill>
    <fill>
      <patternFill patternType="solid">
        <fgColor theme="5" tint="-0.499984740745262"/>
        <bgColor indexed="64"/>
      </patternFill>
    </fill>
    <fill>
      <patternFill patternType="solid">
        <fgColor rgb="FFCC9900"/>
        <bgColor indexed="64"/>
      </patternFill>
    </fill>
    <fill>
      <patternFill patternType="solid">
        <fgColor theme="7" tint="-0.249977111117893"/>
        <bgColor indexed="64"/>
      </patternFill>
    </fill>
    <fill>
      <patternFill patternType="solid">
        <fgColor theme="0" tint="-0.499984740745262"/>
        <bgColor indexed="64"/>
      </patternFill>
    </fill>
    <fill>
      <patternFill patternType="solid">
        <fgColor theme="0" tint="-4.9989318521683403E-2"/>
        <bgColor indexed="64"/>
      </patternFill>
    </fill>
    <fill>
      <patternFill patternType="solid">
        <fgColor rgb="FFCCFF99"/>
        <bgColor indexed="64"/>
      </patternFill>
    </fill>
    <fill>
      <patternFill patternType="solid">
        <fgColor theme="5" tint="0.79998168889431442"/>
        <bgColor indexed="64"/>
      </patternFill>
    </fill>
    <fill>
      <patternFill patternType="solid">
        <fgColor theme="4" tint="0.79998168889431442"/>
        <bgColor indexed="64"/>
      </patternFill>
    </fill>
    <fill>
      <patternFill patternType="solid">
        <fgColor theme="4" tint="0.59999389629810485"/>
        <bgColor indexed="64"/>
      </patternFill>
    </fill>
    <fill>
      <patternFill patternType="solid">
        <fgColor rgb="FF3A9AB0"/>
        <bgColor indexed="64"/>
      </patternFill>
    </fill>
    <fill>
      <patternFill patternType="solid">
        <fgColor theme="8" tint="0.79998168889431442"/>
        <bgColor indexed="64"/>
      </patternFill>
    </fill>
    <fill>
      <patternFill patternType="solid">
        <fgColor rgb="FF74BDCE"/>
        <bgColor indexed="64"/>
      </patternFill>
    </fill>
    <fill>
      <patternFill patternType="solid">
        <fgColor indexed="22"/>
        <bgColor indexed="64"/>
      </patternFill>
    </fill>
    <fill>
      <patternFill patternType="solid">
        <fgColor indexed="47"/>
        <bgColor indexed="64"/>
      </patternFill>
    </fill>
    <fill>
      <patternFill patternType="solid">
        <fgColor theme="7" tint="0.39997558519241921"/>
        <bgColor indexed="64"/>
      </patternFill>
    </fill>
    <fill>
      <patternFill patternType="solid">
        <fgColor rgb="FFCCFF66"/>
        <bgColor indexed="64"/>
      </patternFill>
    </fill>
    <fill>
      <patternFill patternType="solid">
        <fgColor theme="8" tint="0.39997558519241921"/>
        <bgColor indexed="64"/>
      </patternFill>
    </fill>
    <fill>
      <patternFill patternType="solid">
        <fgColor theme="8" tint="0.59999389629810485"/>
        <bgColor indexed="64"/>
      </patternFill>
    </fill>
    <fill>
      <patternFill patternType="solid">
        <fgColor rgb="FFFFFFFF"/>
        <bgColor indexed="64"/>
      </patternFill>
    </fill>
    <fill>
      <patternFill patternType="solid">
        <fgColor rgb="FFF5F5F5"/>
        <bgColor indexed="64"/>
      </patternFill>
    </fill>
  </fills>
  <borders count="453">
    <border>
      <left/>
      <right/>
      <top/>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bottom style="medium">
        <color indexed="64"/>
      </bottom>
      <diagonal/>
    </border>
    <border>
      <left/>
      <right/>
      <top/>
      <bottom style="medium">
        <color indexed="64"/>
      </bottom>
      <diagonal/>
    </border>
    <border>
      <left/>
      <right/>
      <top style="medium">
        <color indexed="64"/>
      </top>
      <bottom style="medium">
        <color indexed="64"/>
      </bottom>
      <diagonal/>
    </border>
    <border>
      <left style="medium">
        <color indexed="64"/>
      </left>
      <right/>
      <top/>
      <bottom style="medium">
        <color indexed="64"/>
      </bottom>
      <diagonal/>
    </border>
    <border>
      <left style="medium">
        <color indexed="64"/>
      </left>
      <right/>
      <top/>
      <bottom/>
      <diagonal/>
    </border>
    <border>
      <left style="double">
        <color auto="1"/>
      </left>
      <right style="double">
        <color auto="1"/>
      </right>
      <top style="double">
        <color auto="1"/>
      </top>
      <bottom style="double">
        <color auto="1"/>
      </bottom>
      <diagonal/>
    </border>
    <border>
      <left style="double">
        <color indexed="64"/>
      </left>
      <right/>
      <top style="double">
        <color indexed="64"/>
      </top>
      <bottom style="double">
        <color indexed="64"/>
      </bottom>
      <diagonal/>
    </border>
    <border>
      <left/>
      <right style="double">
        <color indexed="64"/>
      </right>
      <top style="double">
        <color indexed="64"/>
      </top>
      <bottom style="double">
        <color indexed="64"/>
      </bottom>
      <diagonal/>
    </border>
    <border>
      <left style="double">
        <color auto="1"/>
      </left>
      <right/>
      <top style="double">
        <color auto="1"/>
      </top>
      <bottom/>
      <diagonal/>
    </border>
    <border>
      <left style="medium">
        <color indexed="64"/>
      </left>
      <right style="medium">
        <color indexed="64"/>
      </right>
      <top style="double">
        <color auto="1"/>
      </top>
      <bottom style="medium">
        <color indexed="64"/>
      </bottom>
      <diagonal/>
    </border>
    <border>
      <left style="medium">
        <color indexed="64"/>
      </left>
      <right/>
      <top style="double">
        <color auto="1"/>
      </top>
      <bottom style="medium">
        <color indexed="64"/>
      </bottom>
      <diagonal/>
    </border>
    <border>
      <left/>
      <right style="double">
        <color auto="1"/>
      </right>
      <top style="double">
        <color auto="1"/>
      </top>
      <bottom style="medium">
        <color indexed="64"/>
      </bottom>
      <diagonal/>
    </border>
    <border>
      <left style="double">
        <color auto="1"/>
      </left>
      <right/>
      <top/>
      <bottom/>
      <diagonal/>
    </border>
    <border>
      <left/>
      <right style="double">
        <color auto="1"/>
      </right>
      <top/>
      <bottom/>
      <diagonal/>
    </border>
    <border>
      <left/>
      <right style="double">
        <color auto="1"/>
      </right>
      <top style="medium">
        <color indexed="64"/>
      </top>
      <bottom style="medium">
        <color indexed="64"/>
      </bottom>
      <diagonal/>
    </border>
    <border>
      <left style="medium">
        <color indexed="64"/>
      </left>
      <right style="double">
        <color auto="1"/>
      </right>
      <top style="medium">
        <color indexed="64"/>
      </top>
      <bottom style="medium">
        <color indexed="64"/>
      </bottom>
      <diagonal/>
    </border>
    <border>
      <left/>
      <right style="double">
        <color auto="1"/>
      </right>
      <top/>
      <bottom style="medium">
        <color indexed="64"/>
      </bottom>
      <diagonal/>
    </border>
    <border>
      <left style="double">
        <color auto="1"/>
      </left>
      <right/>
      <top/>
      <bottom style="double">
        <color auto="1"/>
      </bottom>
      <diagonal/>
    </border>
    <border>
      <left style="medium">
        <color indexed="64"/>
      </left>
      <right style="medium">
        <color indexed="64"/>
      </right>
      <top style="medium">
        <color indexed="64"/>
      </top>
      <bottom style="double">
        <color auto="1"/>
      </bottom>
      <diagonal/>
    </border>
    <border>
      <left style="medium">
        <color indexed="64"/>
      </left>
      <right/>
      <top style="medium">
        <color indexed="64"/>
      </top>
      <bottom style="double">
        <color auto="1"/>
      </bottom>
      <diagonal/>
    </border>
    <border>
      <left/>
      <right style="double">
        <color auto="1"/>
      </right>
      <top style="medium">
        <color indexed="64"/>
      </top>
      <bottom style="double">
        <color auto="1"/>
      </bottom>
      <diagonal/>
    </border>
    <border>
      <left/>
      <right style="double">
        <color auto="1"/>
      </right>
      <top style="double">
        <color auto="1"/>
      </top>
      <bottom/>
      <diagonal/>
    </border>
    <border>
      <left/>
      <right style="double">
        <color auto="1"/>
      </right>
      <top/>
      <bottom style="double">
        <color auto="1"/>
      </bottom>
      <diagonal/>
    </border>
    <border>
      <left/>
      <right/>
      <top style="double">
        <color auto="1"/>
      </top>
      <bottom style="double">
        <color auto="1"/>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diagonal/>
    </border>
    <border>
      <left style="thin">
        <color indexed="64"/>
      </left>
      <right style="medium">
        <color indexed="64"/>
      </right>
      <top/>
      <bottom/>
      <diagonal/>
    </border>
    <border>
      <left style="medium">
        <color indexed="64"/>
      </left>
      <right style="thin">
        <color indexed="64"/>
      </right>
      <top style="thin">
        <color indexed="64"/>
      </top>
      <bottom/>
      <diagonal/>
    </border>
    <border>
      <left style="thin">
        <color indexed="64"/>
      </left>
      <right style="medium">
        <color indexed="64"/>
      </right>
      <top/>
      <bottom style="thin">
        <color indexed="64"/>
      </bottom>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right style="medium">
        <color indexed="64"/>
      </right>
      <top/>
      <bottom/>
      <diagonal/>
    </border>
    <border>
      <left style="double">
        <color auto="1"/>
      </left>
      <right style="double">
        <color auto="1"/>
      </right>
      <top style="double">
        <color auto="1"/>
      </top>
      <bottom/>
      <diagonal/>
    </border>
    <border>
      <left style="double">
        <color auto="1"/>
      </left>
      <right style="double">
        <color auto="1"/>
      </right>
      <top/>
      <bottom/>
      <diagonal/>
    </border>
    <border>
      <left style="double">
        <color auto="1"/>
      </left>
      <right style="double">
        <color auto="1"/>
      </right>
      <top/>
      <bottom style="double">
        <color auto="1"/>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style="medium">
        <color indexed="64"/>
      </left>
      <right style="medium">
        <color indexed="64"/>
      </right>
      <top style="medium">
        <color indexed="64"/>
      </top>
      <bottom style="thin">
        <color indexed="64"/>
      </bottom>
      <diagonal/>
    </border>
    <border>
      <left/>
      <right style="thin">
        <color indexed="64"/>
      </right>
      <top/>
      <bottom style="thin">
        <color indexed="64"/>
      </bottom>
      <diagonal/>
    </border>
    <border>
      <left style="thin">
        <color indexed="64"/>
      </left>
      <right/>
      <top/>
      <bottom style="thin">
        <color indexed="64"/>
      </bottom>
      <diagonal/>
    </border>
    <border>
      <left style="medium">
        <color indexed="64"/>
      </left>
      <right style="medium">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style="medium">
        <color indexed="64"/>
      </left>
      <right/>
      <top style="medium">
        <color indexed="64"/>
      </top>
      <bottom style="thin">
        <color indexed="64"/>
      </bottom>
      <diagonal/>
    </border>
    <border>
      <left/>
      <right style="thin">
        <color indexed="64"/>
      </right>
      <top style="medium">
        <color indexed="64"/>
      </top>
      <bottom style="medium">
        <color indexed="64"/>
      </bottom>
      <diagonal/>
    </border>
    <border>
      <left style="thin">
        <color indexed="64"/>
      </left>
      <right style="thin">
        <color indexed="64"/>
      </right>
      <top/>
      <bottom style="medium">
        <color indexed="64"/>
      </bottom>
      <diagonal/>
    </border>
    <border>
      <left style="thin">
        <color indexed="64"/>
      </left>
      <right/>
      <top/>
      <bottom style="medium">
        <color indexed="64"/>
      </bottom>
      <diagonal/>
    </border>
    <border>
      <left style="medium">
        <color indexed="64"/>
      </left>
      <right/>
      <top/>
      <bottom style="thin">
        <color indexed="64"/>
      </bottom>
      <diagonal/>
    </border>
    <border>
      <left/>
      <right/>
      <top style="thin">
        <color indexed="64"/>
      </top>
      <bottom style="thin">
        <color indexed="64"/>
      </bottom>
      <diagonal/>
    </border>
    <border>
      <left style="medium">
        <color indexed="64"/>
      </left>
      <right style="medium">
        <color indexed="64"/>
      </right>
      <top/>
      <bottom style="thin">
        <color indexed="64"/>
      </bottom>
      <diagonal/>
    </border>
    <border>
      <left/>
      <right/>
      <top/>
      <bottom style="thin">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top style="thin">
        <color indexed="64"/>
      </top>
      <bottom style="medium">
        <color indexed="64"/>
      </bottom>
      <diagonal/>
    </border>
    <border>
      <left/>
      <right style="medium">
        <color indexed="64"/>
      </right>
      <top style="thin">
        <color indexed="64"/>
      </top>
      <bottom style="medium">
        <color indexed="64"/>
      </bottom>
      <diagonal/>
    </border>
    <border>
      <left style="thin">
        <color indexed="64"/>
      </left>
      <right/>
      <top/>
      <bottom/>
      <diagonal/>
    </border>
    <border>
      <left style="medium">
        <color rgb="FFC00000"/>
      </left>
      <right/>
      <top style="medium">
        <color rgb="FFC00000"/>
      </top>
      <bottom style="medium">
        <color rgb="FFC00000"/>
      </bottom>
      <diagonal/>
    </border>
    <border>
      <left/>
      <right/>
      <top style="medium">
        <color rgb="FFC00000"/>
      </top>
      <bottom style="medium">
        <color rgb="FFC00000"/>
      </bottom>
      <diagonal/>
    </border>
    <border>
      <left/>
      <right style="medium">
        <color rgb="FFC00000"/>
      </right>
      <top style="medium">
        <color rgb="FFC00000"/>
      </top>
      <bottom style="medium">
        <color rgb="FFC00000"/>
      </bottom>
      <diagonal/>
    </border>
    <border>
      <left style="medium">
        <color rgb="FFC00000"/>
      </left>
      <right style="medium">
        <color rgb="FFC00000"/>
      </right>
      <top style="medium">
        <color rgb="FFC00000"/>
      </top>
      <bottom/>
      <diagonal/>
    </border>
    <border>
      <left style="medium">
        <color rgb="FFC00000"/>
      </left>
      <right/>
      <top/>
      <bottom/>
      <diagonal/>
    </border>
    <border>
      <left style="thin">
        <color indexed="22"/>
      </left>
      <right style="thin">
        <color indexed="22"/>
      </right>
      <top style="thin">
        <color indexed="22"/>
      </top>
      <bottom/>
      <diagonal/>
    </border>
    <border>
      <left/>
      <right/>
      <top style="thin">
        <color indexed="22"/>
      </top>
      <bottom/>
      <diagonal/>
    </border>
    <border>
      <left/>
      <right style="thin">
        <color indexed="22"/>
      </right>
      <top style="thin">
        <color indexed="22"/>
      </top>
      <bottom/>
      <diagonal/>
    </border>
    <border>
      <left style="medium">
        <color theme="1" tint="0.14996795556505021"/>
      </left>
      <right/>
      <top style="medium">
        <color theme="1" tint="0.14996795556505021"/>
      </top>
      <bottom style="medium">
        <color theme="1" tint="0.14996795556505021"/>
      </bottom>
      <diagonal/>
    </border>
    <border>
      <left/>
      <right/>
      <top style="medium">
        <color theme="1" tint="0.14996795556505021"/>
      </top>
      <bottom style="medium">
        <color theme="1" tint="0.14996795556505021"/>
      </bottom>
      <diagonal/>
    </border>
    <border>
      <left/>
      <right style="medium">
        <color theme="1" tint="0.14996795556505021"/>
      </right>
      <top style="medium">
        <color theme="1" tint="0.14996795556505021"/>
      </top>
      <bottom style="medium">
        <color theme="1" tint="0.14996795556505021"/>
      </bottom>
      <diagonal/>
    </border>
    <border>
      <left style="thin">
        <color indexed="22"/>
      </left>
      <right/>
      <top style="thin">
        <color indexed="22"/>
      </top>
      <bottom style="medium">
        <color indexed="23"/>
      </bottom>
      <diagonal/>
    </border>
    <border>
      <left/>
      <right style="thin">
        <color indexed="22"/>
      </right>
      <top style="thin">
        <color indexed="22"/>
      </top>
      <bottom style="medium">
        <color indexed="23"/>
      </bottom>
      <diagonal/>
    </border>
    <border>
      <left style="thin">
        <color indexed="22"/>
      </left>
      <right style="thin">
        <color theme="2" tint="-9.9948118533890809E-2"/>
      </right>
      <top style="thin">
        <color indexed="22"/>
      </top>
      <bottom style="medium">
        <color indexed="23"/>
      </bottom>
      <diagonal/>
    </border>
    <border>
      <left/>
      <right/>
      <top style="thin">
        <color indexed="22"/>
      </top>
      <bottom style="medium">
        <color indexed="23"/>
      </bottom>
      <diagonal/>
    </border>
    <border>
      <left style="medium">
        <color theme="1"/>
      </left>
      <right/>
      <top style="medium">
        <color theme="1"/>
      </top>
      <bottom/>
      <diagonal/>
    </border>
    <border>
      <left style="medium">
        <color theme="1"/>
      </left>
      <right/>
      <top/>
      <bottom/>
      <diagonal/>
    </border>
    <border>
      <left/>
      <right/>
      <top/>
      <bottom style="thin">
        <color theme="6" tint="-0.24994659260841701"/>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thin">
        <color indexed="64"/>
      </right>
      <top/>
      <bottom/>
      <diagonal/>
    </border>
    <border>
      <left style="thin">
        <color theme="6" tint="-0.24994659260841701"/>
      </left>
      <right/>
      <top style="thin">
        <color theme="6" tint="-0.24994659260841701"/>
      </top>
      <bottom style="thin">
        <color theme="6" tint="-0.24994659260841701"/>
      </bottom>
      <diagonal/>
    </border>
    <border>
      <left/>
      <right/>
      <top style="thin">
        <color theme="6" tint="-0.24994659260841701"/>
      </top>
      <bottom style="thin">
        <color theme="6" tint="-0.24994659260841701"/>
      </bottom>
      <diagonal/>
    </border>
    <border>
      <left/>
      <right style="thin">
        <color theme="6" tint="-0.24994659260841701"/>
      </right>
      <top style="thin">
        <color theme="6" tint="-0.24994659260841701"/>
      </top>
      <bottom style="thin">
        <color theme="6" tint="-0.24994659260841701"/>
      </bottom>
      <diagonal/>
    </border>
    <border>
      <left style="thin">
        <color theme="8" tint="-0.24994659260841701"/>
      </left>
      <right style="thin">
        <color theme="8" tint="-0.24994659260841701"/>
      </right>
      <top style="thin">
        <color theme="8" tint="-0.24994659260841701"/>
      </top>
      <bottom/>
      <diagonal/>
    </border>
    <border>
      <left style="thin">
        <color theme="8" tint="-0.24994659260841701"/>
      </left>
      <right style="thin">
        <color theme="0" tint="-0.34998626667073579"/>
      </right>
      <top style="thin">
        <color theme="6" tint="-0.24994659260841701"/>
      </top>
      <bottom style="thin">
        <color theme="0" tint="-0.34998626667073579"/>
      </bottom>
      <diagonal/>
    </border>
    <border>
      <left style="thin">
        <color theme="0" tint="-0.34998626667073579"/>
      </left>
      <right style="thin">
        <color theme="0" tint="-0.34998626667073579"/>
      </right>
      <top style="thin">
        <color theme="6" tint="-0.24994659260841701"/>
      </top>
      <bottom style="thin">
        <color theme="0" tint="-0.34998626667073579"/>
      </bottom>
      <diagonal/>
    </border>
    <border>
      <left style="thin">
        <color theme="8" tint="-0.24994659260841701"/>
      </left>
      <right style="thin">
        <color theme="8" tint="-0.24994659260841701"/>
      </right>
      <top/>
      <bottom/>
      <diagonal/>
    </border>
    <border>
      <left style="thin">
        <color theme="8" tint="-0.24994659260841701"/>
      </left>
      <right style="thin">
        <color theme="0" tint="-0.34998626667073579"/>
      </right>
      <top style="thin">
        <color theme="0" tint="-0.34998626667073579"/>
      </top>
      <bottom style="thin">
        <color theme="0" tint="-0.34998626667073579"/>
      </bottom>
      <diagonal/>
    </border>
    <border>
      <left style="thin">
        <color theme="0" tint="-0.34998626667073579"/>
      </left>
      <right style="thin">
        <color theme="0" tint="-0.34998626667073579"/>
      </right>
      <top style="thin">
        <color theme="0" tint="-0.34998626667073579"/>
      </top>
      <bottom style="thin">
        <color theme="0" tint="-0.34998626667073579"/>
      </bottom>
      <diagonal/>
    </border>
    <border>
      <left style="thin">
        <color theme="8" tint="-0.24994659260841701"/>
      </left>
      <right style="thin">
        <color theme="8" tint="-0.24994659260841701"/>
      </right>
      <top/>
      <bottom style="thin">
        <color theme="8" tint="-0.24994659260841701"/>
      </bottom>
      <diagonal/>
    </border>
    <border>
      <left style="thin">
        <color theme="2" tint="-0.24994659260841701"/>
      </left>
      <right/>
      <top style="thin">
        <color theme="2" tint="-0.24994659260841701"/>
      </top>
      <bottom style="thin">
        <color theme="2" tint="-0.24994659260841701"/>
      </bottom>
      <diagonal/>
    </border>
    <border>
      <left/>
      <right/>
      <top style="thin">
        <color theme="2" tint="-0.24994659260841701"/>
      </top>
      <bottom style="thin">
        <color theme="2" tint="-0.24994659260841701"/>
      </bottom>
      <diagonal/>
    </border>
    <border>
      <left/>
      <right style="thin">
        <color theme="2" tint="-0.24994659260841701"/>
      </right>
      <top style="thin">
        <color theme="2" tint="-0.24994659260841701"/>
      </top>
      <bottom style="thin">
        <color theme="2" tint="-0.24994659260841701"/>
      </bottom>
      <diagonal/>
    </border>
    <border>
      <left style="thin">
        <color theme="2" tint="-0.499984740745262"/>
      </left>
      <right style="thin">
        <color theme="2" tint="-0.499984740745262"/>
      </right>
      <top style="thin">
        <color theme="2" tint="-0.499984740745262"/>
      </top>
      <bottom style="thin">
        <color theme="2" tint="-0.499984740745262"/>
      </bottom>
      <diagonal/>
    </border>
    <border>
      <left style="thin">
        <color theme="2" tint="-0.499984740745262"/>
      </left>
      <right/>
      <top style="thin">
        <color theme="2" tint="-0.499984740745262"/>
      </top>
      <bottom style="thin">
        <color theme="2" tint="-0.499984740745262"/>
      </bottom>
      <diagonal/>
    </border>
    <border>
      <left/>
      <right/>
      <top style="thin">
        <color theme="2" tint="-0.499984740745262"/>
      </top>
      <bottom style="thin">
        <color theme="2" tint="-0.499984740745262"/>
      </bottom>
      <diagonal/>
    </border>
    <border>
      <left/>
      <right style="thin">
        <color theme="2" tint="-0.499984740745262"/>
      </right>
      <top style="thin">
        <color theme="2" tint="-0.499984740745262"/>
      </top>
      <bottom style="thin">
        <color theme="2" tint="-0.499984740745262"/>
      </bottom>
      <diagonal/>
    </border>
    <border>
      <left style="thin">
        <color theme="6" tint="-0.24994659260841701"/>
      </left>
      <right/>
      <top style="thin">
        <color theme="6" tint="-0.24994659260841701"/>
      </top>
      <bottom/>
      <diagonal/>
    </border>
    <border>
      <left/>
      <right style="thin">
        <color theme="6" tint="-0.24994659260841701"/>
      </right>
      <top style="thin">
        <color theme="6" tint="-0.24994659260841701"/>
      </top>
      <bottom/>
      <diagonal/>
    </border>
    <border>
      <left style="thin">
        <color theme="6" tint="-0.24994659260841701"/>
      </left>
      <right style="hair">
        <color theme="6" tint="-0.24994659260841701"/>
      </right>
      <top style="thin">
        <color theme="2" tint="-0.499984740745262"/>
      </top>
      <bottom style="hair">
        <color theme="2" tint="-0.499984740745262"/>
      </bottom>
      <diagonal/>
    </border>
    <border>
      <left/>
      <right/>
      <top style="thin">
        <color theme="2" tint="-0.499984740745262"/>
      </top>
      <bottom/>
      <diagonal/>
    </border>
    <border>
      <left/>
      <right style="thin">
        <color theme="2" tint="-0.499984740745262"/>
      </right>
      <top style="thin">
        <color theme="2" tint="-0.499984740745262"/>
      </top>
      <bottom/>
      <diagonal/>
    </border>
    <border>
      <left style="thin">
        <color theme="2" tint="-0.499984740745262"/>
      </left>
      <right style="thin">
        <color theme="2" tint="-0.499984740745262"/>
      </right>
      <top style="thin">
        <color theme="2" tint="-0.499984740745262"/>
      </top>
      <bottom style="thin">
        <color theme="2" tint="-0.24994659260841701"/>
      </bottom>
      <diagonal/>
    </border>
    <border>
      <left style="thin">
        <color theme="2" tint="-0.499984740745262"/>
      </left>
      <right/>
      <top style="thin">
        <color theme="2" tint="-0.499984740745262"/>
      </top>
      <bottom style="thin">
        <color theme="2" tint="-0.24994659260841701"/>
      </bottom>
      <diagonal/>
    </border>
    <border>
      <left/>
      <right style="thin">
        <color theme="2" tint="-0.499984740745262"/>
      </right>
      <top style="thin">
        <color theme="2" tint="-0.499984740745262"/>
      </top>
      <bottom style="thin">
        <color theme="2" tint="-0.24994659260841701"/>
      </bottom>
      <diagonal/>
    </border>
    <border>
      <left style="thin">
        <color theme="6" tint="-0.24994659260841701"/>
      </left>
      <right/>
      <top/>
      <bottom/>
      <diagonal/>
    </border>
    <border>
      <left/>
      <right style="thin">
        <color theme="6" tint="-0.24994659260841701"/>
      </right>
      <top/>
      <bottom/>
      <diagonal/>
    </border>
    <border>
      <left style="thin">
        <color theme="6" tint="-0.24994659260841701"/>
      </left>
      <right style="hair">
        <color theme="6" tint="-0.24994659260841701"/>
      </right>
      <top style="hair">
        <color theme="2" tint="-0.499984740745262"/>
      </top>
      <bottom style="hair">
        <color theme="2" tint="-0.499984740745262"/>
      </bottom>
      <diagonal/>
    </border>
    <border>
      <left/>
      <right/>
      <top style="hair">
        <color theme="2" tint="-0.499984740745262"/>
      </top>
      <bottom style="hair">
        <color theme="2" tint="-0.499984740745262"/>
      </bottom>
      <diagonal/>
    </border>
    <border>
      <left/>
      <right style="thin">
        <color theme="2" tint="-0.499984740745262"/>
      </right>
      <top style="hair">
        <color theme="2" tint="-0.499984740745262"/>
      </top>
      <bottom style="hair">
        <color theme="2" tint="-0.499984740745262"/>
      </bottom>
      <diagonal/>
    </border>
    <border>
      <left style="thin">
        <color theme="2" tint="-0.499984740745262"/>
      </left>
      <right style="thin">
        <color theme="2" tint="-0.499984740745262"/>
      </right>
      <top style="thin">
        <color theme="2" tint="-0.24994659260841701"/>
      </top>
      <bottom style="thin">
        <color theme="2" tint="-0.24994659260841701"/>
      </bottom>
      <diagonal/>
    </border>
    <border>
      <left style="thin">
        <color theme="6" tint="-0.24994659260841701"/>
      </left>
      <right style="hair">
        <color theme="6" tint="-0.24994659260841701"/>
      </right>
      <top style="hair">
        <color theme="2" tint="-0.499984740745262"/>
      </top>
      <bottom style="thin">
        <color theme="6" tint="-0.24994659260841701"/>
      </bottom>
      <diagonal/>
    </border>
    <border>
      <left style="thin">
        <color theme="2" tint="-0.499984740745262"/>
      </left>
      <right style="thin">
        <color theme="2" tint="-0.499984740745262"/>
      </right>
      <top style="thin">
        <color theme="2" tint="-0.24994659260841701"/>
      </top>
      <bottom style="thin">
        <color theme="2" tint="-0.499984740745262"/>
      </bottom>
      <diagonal/>
    </border>
    <border>
      <left style="thin">
        <color theme="6" tint="-0.24994659260841701"/>
      </left>
      <right/>
      <top/>
      <bottom style="thin">
        <color theme="6" tint="-0.24994659260841701"/>
      </bottom>
      <diagonal/>
    </border>
    <border>
      <left/>
      <right style="thin">
        <color theme="6" tint="-0.24994659260841701"/>
      </right>
      <top/>
      <bottom style="thin">
        <color theme="6" tint="-0.24994659260841701"/>
      </bottom>
      <diagonal/>
    </border>
    <border>
      <left style="thin">
        <color theme="2" tint="-0.499984740745262"/>
      </left>
      <right style="thin">
        <color theme="2" tint="-0.24994659260841701"/>
      </right>
      <top style="thin">
        <color theme="2" tint="-0.499984740745262"/>
      </top>
      <bottom style="thin">
        <color theme="2" tint="-0.24994659260841701"/>
      </bottom>
      <diagonal/>
    </border>
    <border>
      <left style="thin">
        <color theme="2" tint="-0.24994659260841701"/>
      </left>
      <right style="thin">
        <color theme="2" tint="-0.24994659260841701"/>
      </right>
      <top style="thin">
        <color theme="2" tint="-0.499984740745262"/>
      </top>
      <bottom style="thin">
        <color theme="2" tint="-0.24994659260841701"/>
      </bottom>
      <diagonal/>
    </border>
    <border>
      <left style="thin">
        <color theme="2" tint="-0.24994659260841701"/>
      </left>
      <right style="thin">
        <color theme="2" tint="-0.499984740745262"/>
      </right>
      <top style="thin">
        <color theme="2" tint="-0.499984740745262"/>
      </top>
      <bottom style="thin">
        <color theme="2" tint="-0.24994659260841701"/>
      </bottom>
      <diagonal/>
    </border>
    <border>
      <left/>
      <right/>
      <top style="thin">
        <color theme="6" tint="-0.24994659260841701"/>
      </top>
      <bottom/>
      <diagonal/>
    </border>
    <border>
      <left style="thin">
        <color theme="6" tint="-0.24994659260841701"/>
      </left>
      <right style="hair">
        <color theme="6" tint="-0.24994659260841701"/>
      </right>
      <top style="thin">
        <color theme="6" tint="-0.24994659260841701"/>
      </top>
      <bottom style="hair">
        <color theme="6" tint="-0.24994659260841701"/>
      </bottom>
      <diagonal/>
    </border>
    <border>
      <left style="thin">
        <color theme="2" tint="-0.499984740745262"/>
      </left>
      <right style="thin">
        <color theme="2" tint="-0.499984740745262"/>
      </right>
      <top style="thin">
        <color theme="2" tint="-0.499984740745262"/>
      </top>
      <bottom style="hair">
        <color theme="2" tint="-0.499984740745262"/>
      </bottom>
      <diagonal/>
    </border>
    <border>
      <left style="thin">
        <color theme="6" tint="-0.24994659260841701"/>
      </left>
      <right style="hair">
        <color theme="6" tint="-0.24994659260841701"/>
      </right>
      <top style="hair">
        <color theme="6" tint="-0.24994659260841701"/>
      </top>
      <bottom style="hair">
        <color theme="6" tint="-0.24994659260841701"/>
      </bottom>
      <diagonal/>
    </border>
    <border>
      <left style="thin">
        <color theme="2" tint="-0.499984740745262"/>
      </left>
      <right style="thin">
        <color theme="2" tint="-0.499984740745262"/>
      </right>
      <top style="hair">
        <color theme="2" tint="-0.499984740745262"/>
      </top>
      <bottom style="hair">
        <color theme="2" tint="-0.499984740745262"/>
      </bottom>
      <diagonal/>
    </border>
    <border>
      <left style="thin">
        <color theme="6" tint="-0.24994659260841701"/>
      </left>
      <right style="hair">
        <color theme="6" tint="-0.24994659260841701"/>
      </right>
      <top style="hair">
        <color theme="6" tint="-0.24994659260841701"/>
      </top>
      <bottom style="thin">
        <color theme="6" tint="-0.24994659260841701"/>
      </bottom>
      <diagonal/>
    </border>
    <border>
      <left/>
      <right/>
      <top/>
      <bottom style="thin">
        <color theme="2" tint="-0.499984740745262"/>
      </bottom>
      <diagonal/>
    </border>
    <border>
      <left/>
      <right style="thin">
        <color theme="2" tint="-0.499984740745262"/>
      </right>
      <top/>
      <bottom style="thin">
        <color theme="2" tint="-0.499984740745262"/>
      </bottom>
      <diagonal/>
    </border>
    <border>
      <left style="thin">
        <color theme="2" tint="-0.499984740745262"/>
      </left>
      <right style="thin">
        <color theme="2" tint="-0.499984740745262"/>
      </right>
      <top style="hair">
        <color theme="2" tint="-0.499984740745262"/>
      </top>
      <bottom style="thin">
        <color theme="2" tint="-0.499984740745262"/>
      </bottom>
      <diagonal/>
    </border>
    <border>
      <left style="thin">
        <color theme="2" tint="-0.499984740745262"/>
      </left>
      <right style="thin">
        <color theme="2" tint="-0.24994659260841701"/>
      </right>
      <top style="thin">
        <color theme="2" tint="-0.499984740745262"/>
      </top>
      <bottom/>
      <diagonal/>
    </border>
    <border>
      <left style="thin">
        <color theme="2" tint="-0.24994659260841701"/>
      </left>
      <right style="thin">
        <color theme="2" tint="-0.24994659260841701"/>
      </right>
      <top style="thin">
        <color theme="2" tint="-0.499984740745262"/>
      </top>
      <bottom/>
      <diagonal/>
    </border>
    <border>
      <left style="thin">
        <color theme="2" tint="-0.24994659260841701"/>
      </left>
      <right style="thin">
        <color theme="2" tint="-0.499984740745262"/>
      </right>
      <top style="thin">
        <color theme="2" tint="-0.499984740745262"/>
      </top>
      <bottom/>
      <diagonal/>
    </border>
    <border>
      <left/>
      <right/>
      <top style="hair">
        <color theme="2" tint="-0.499984740745262"/>
      </top>
      <bottom style="thin">
        <color theme="6" tint="-0.24994659260841701"/>
      </bottom>
      <diagonal/>
    </border>
    <border>
      <left/>
      <right style="thin">
        <color theme="2" tint="-0.499984740745262"/>
      </right>
      <top style="hair">
        <color theme="2" tint="-0.499984740745262"/>
      </top>
      <bottom style="thin">
        <color theme="6" tint="-0.24994659260841701"/>
      </bottom>
      <diagonal/>
    </border>
    <border>
      <left/>
      <right/>
      <top/>
      <bottom style="thin">
        <color indexed="23"/>
      </bottom>
      <diagonal/>
    </border>
    <border>
      <left style="double">
        <color theme="4" tint="-0.24994659260841701"/>
      </left>
      <right/>
      <top style="double">
        <color theme="4" tint="-0.24994659260841701"/>
      </top>
      <bottom/>
      <diagonal/>
    </border>
    <border>
      <left/>
      <right/>
      <top style="double">
        <color theme="4" tint="-0.24994659260841701"/>
      </top>
      <bottom/>
      <diagonal/>
    </border>
    <border>
      <left/>
      <right style="double">
        <color theme="4" tint="-0.24994659260841701"/>
      </right>
      <top style="double">
        <color theme="4" tint="-0.24994659260841701"/>
      </top>
      <bottom/>
      <diagonal/>
    </border>
    <border>
      <left style="double">
        <color theme="4" tint="-0.24994659260841701"/>
      </left>
      <right/>
      <top/>
      <bottom/>
      <diagonal/>
    </border>
    <border>
      <left/>
      <right style="double">
        <color theme="4" tint="-0.24994659260841701"/>
      </right>
      <top/>
      <bottom/>
      <diagonal/>
    </border>
    <border>
      <left style="double">
        <color theme="4" tint="-0.24994659260841701"/>
      </left>
      <right/>
      <top/>
      <bottom style="double">
        <color theme="4" tint="-0.24994659260841701"/>
      </bottom>
      <diagonal/>
    </border>
    <border>
      <left/>
      <right/>
      <top/>
      <bottom style="double">
        <color theme="4" tint="-0.24994659260841701"/>
      </bottom>
      <diagonal/>
    </border>
    <border>
      <left/>
      <right style="double">
        <color theme="4" tint="-0.24994659260841701"/>
      </right>
      <top/>
      <bottom style="double">
        <color theme="4" tint="-0.24994659260841701"/>
      </bottom>
      <diagonal/>
    </border>
    <border>
      <left/>
      <right/>
      <top/>
      <bottom style="double">
        <color indexed="64"/>
      </bottom>
      <diagonal/>
    </border>
    <border>
      <left style="double">
        <color theme="4" tint="-0.24994659260841701"/>
      </left>
      <right/>
      <top/>
      <bottom style="double">
        <color auto="1"/>
      </bottom>
      <diagonal/>
    </border>
    <border>
      <left/>
      <right style="double">
        <color theme="4" tint="-0.24994659260841701"/>
      </right>
      <top/>
      <bottom style="double">
        <color auto="1"/>
      </bottom>
      <diagonal/>
    </border>
    <border>
      <left style="double">
        <color theme="2" tint="-0.499984740745262"/>
      </left>
      <right style="double">
        <color theme="2" tint="-0.499984740745262"/>
      </right>
      <top style="double">
        <color theme="2" tint="-0.499984740745262"/>
      </top>
      <bottom style="double">
        <color theme="2" tint="-0.499984740745262"/>
      </bottom>
      <diagonal/>
    </border>
    <border>
      <left style="double">
        <color theme="2" tint="-0.499984740745262"/>
      </left>
      <right style="double">
        <color theme="2" tint="-0.499984740745262"/>
      </right>
      <top style="double">
        <color theme="2" tint="-0.499984740745262"/>
      </top>
      <bottom/>
      <diagonal/>
    </border>
    <border>
      <left style="double">
        <color theme="2" tint="-0.499984740745262"/>
      </left>
      <right style="double">
        <color theme="2" tint="-0.499984740745262"/>
      </right>
      <top/>
      <bottom style="double">
        <color theme="2" tint="-0.499984740745262"/>
      </bottom>
      <diagonal/>
    </border>
    <border>
      <left style="thick">
        <color theme="2" tint="-0.499984740745262"/>
      </left>
      <right style="thick">
        <color theme="2" tint="-0.499984740745262"/>
      </right>
      <top style="thick">
        <color theme="2" tint="-0.499984740745262"/>
      </top>
      <bottom style="thick">
        <color theme="2" tint="-0.499984740745262"/>
      </bottom>
      <diagonal/>
    </border>
    <border>
      <left style="double">
        <color theme="2" tint="-0.499984740745262"/>
      </left>
      <right style="double">
        <color theme="2" tint="-0.499984740745262"/>
      </right>
      <top style="thick">
        <color theme="2" tint="-0.499984740745262"/>
      </top>
      <bottom style="double">
        <color theme="2" tint="-0.499984740745262"/>
      </bottom>
      <diagonal/>
    </border>
    <border>
      <left style="double">
        <color theme="2" tint="-0.499984740745262"/>
      </left>
      <right style="thick">
        <color theme="2" tint="-0.499984740745262"/>
      </right>
      <top style="thick">
        <color theme="2" tint="-0.499984740745262"/>
      </top>
      <bottom style="double">
        <color theme="2" tint="-0.499984740745262"/>
      </bottom>
      <diagonal/>
    </border>
    <border>
      <left style="double">
        <color theme="2" tint="-0.499984740745262"/>
      </left>
      <right style="thick">
        <color theme="2" tint="-0.499984740745262"/>
      </right>
      <top style="double">
        <color theme="2" tint="-0.499984740745262"/>
      </top>
      <bottom style="double">
        <color theme="2" tint="-0.499984740745262"/>
      </bottom>
      <diagonal/>
    </border>
    <border>
      <left style="double">
        <color theme="2" tint="-0.499984740745262"/>
      </left>
      <right style="double">
        <color theme="2" tint="-0.499984740745262"/>
      </right>
      <top style="double">
        <color theme="2" tint="-0.499984740745262"/>
      </top>
      <bottom style="thick">
        <color theme="2" tint="-0.499984740745262"/>
      </bottom>
      <diagonal/>
    </border>
    <border>
      <left style="double">
        <color theme="2" tint="-0.499984740745262"/>
      </left>
      <right style="thick">
        <color theme="2" tint="-0.499984740745262"/>
      </right>
      <top style="double">
        <color theme="2" tint="-0.499984740745262"/>
      </top>
      <bottom style="thick">
        <color theme="2" tint="-0.499984740745262"/>
      </bottom>
      <diagonal/>
    </border>
    <border>
      <left style="thick">
        <color theme="2" tint="-0.499984740745262"/>
      </left>
      <right/>
      <top style="thick">
        <color theme="2" tint="-0.499984740745262"/>
      </top>
      <bottom/>
      <diagonal/>
    </border>
    <border>
      <left style="thick">
        <color theme="2" tint="-0.499984740745262"/>
      </left>
      <right/>
      <top/>
      <bottom/>
      <diagonal/>
    </border>
    <border>
      <left style="thick">
        <color theme="2" tint="-0.499984740745262"/>
      </left>
      <right/>
      <top/>
      <bottom style="thick">
        <color theme="2" tint="-0.499984740745262"/>
      </bottom>
      <diagonal/>
    </border>
    <border>
      <left/>
      <right style="double">
        <color theme="2" tint="-0.499984740745262"/>
      </right>
      <top style="thick">
        <color theme="2" tint="-0.499984740745262"/>
      </top>
      <bottom style="double">
        <color theme="2" tint="-0.499984740745262"/>
      </bottom>
      <diagonal/>
    </border>
    <border>
      <left/>
      <right style="double">
        <color theme="2" tint="-0.499984740745262"/>
      </right>
      <top style="double">
        <color theme="2" tint="-0.499984740745262"/>
      </top>
      <bottom style="double">
        <color theme="2" tint="-0.499984740745262"/>
      </bottom>
      <diagonal/>
    </border>
    <border>
      <left/>
      <right style="double">
        <color theme="2" tint="-0.499984740745262"/>
      </right>
      <top style="double">
        <color theme="2" tint="-0.499984740745262"/>
      </top>
      <bottom style="thick">
        <color theme="2" tint="-0.499984740745262"/>
      </bottom>
      <diagonal/>
    </border>
    <border>
      <left/>
      <right style="double">
        <color theme="2" tint="-0.499984740745262"/>
      </right>
      <top/>
      <bottom style="double">
        <color theme="2" tint="-0.499984740745262"/>
      </bottom>
      <diagonal/>
    </border>
    <border>
      <left/>
      <right style="double">
        <color theme="2" tint="-0.499984740745262"/>
      </right>
      <top style="double">
        <color theme="2" tint="-0.499984740745262"/>
      </top>
      <bottom/>
      <diagonal/>
    </border>
    <border>
      <left style="thick">
        <color theme="2" tint="-0.499984740745262"/>
      </left>
      <right style="double">
        <color theme="2" tint="-0.499984740745262"/>
      </right>
      <top style="thick">
        <color theme="2" tint="-0.499984740745262"/>
      </top>
      <bottom style="double">
        <color theme="2" tint="-0.499984740745262"/>
      </bottom>
      <diagonal/>
    </border>
    <border>
      <left style="thick">
        <color theme="2" tint="-0.499984740745262"/>
      </left>
      <right style="double">
        <color theme="2" tint="-0.499984740745262"/>
      </right>
      <top style="double">
        <color theme="2" tint="-0.499984740745262"/>
      </top>
      <bottom style="double">
        <color theme="2" tint="-0.499984740745262"/>
      </bottom>
      <diagonal/>
    </border>
    <border>
      <left style="thick">
        <color theme="2" tint="-0.499984740745262"/>
      </left>
      <right style="double">
        <color theme="2" tint="-0.499984740745262"/>
      </right>
      <top style="double">
        <color theme="2" tint="-0.499984740745262"/>
      </top>
      <bottom style="thick">
        <color theme="2" tint="-0.499984740745262"/>
      </bottom>
      <diagonal/>
    </border>
    <border>
      <left style="thick">
        <color theme="2" tint="-0.499984740745262"/>
      </left>
      <right style="double">
        <color theme="2" tint="-0.499984740745262"/>
      </right>
      <top/>
      <bottom style="double">
        <color theme="2" tint="-0.499984740745262"/>
      </bottom>
      <diagonal/>
    </border>
    <border>
      <left style="double">
        <color theme="2" tint="-0.499984740745262"/>
      </left>
      <right style="thick">
        <color theme="2" tint="-0.499984740745262"/>
      </right>
      <top/>
      <bottom style="double">
        <color theme="2" tint="-0.499984740745262"/>
      </bottom>
      <diagonal/>
    </border>
    <border>
      <left style="thick">
        <color theme="2" tint="-0.499984740745262"/>
      </left>
      <right style="double">
        <color theme="2" tint="-0.499984740745262"/>
      </right>
      <top style="double">
        <color theme="2" tint="-0.499984740745262"/>
      </top>
      <bottom/>
      <diagonal/>
    </border>
    <border>
      <left style="double">
        <color theme="2" tint="-0.499984740745262"/>
      </left>
      <right style="thick">
        <color theme="2" tint="-0.499984740745262"/>
      </right>
      <top style="double">
        <color theme="2" tint="-0.499984740745262"/>
      </top>
      <bottom/>
      <diagonal/>
    </border>
    <border>
      <left style="thin">
        <color theme="5" tint="-0.24994659260841701"/>
      </left>
      <right/>
      <top style="thin">
        <color theme="5" tint="-0.24994659260841701"/>
      </top>
      <bottom/>
      <diagonal/>
    </border>
    <border>
      <left/>
      <right/>
      <top style="thin">
        <color theme="5" tint="-0.24994659260841701"/>
      </top>
      <bottom/>
      <diagonal/>
    </border>
    <border>
      <left/>
      <right style="thin">
        <color theme="5" tint="-0.24994659260841701"/>
      </right>
      <top style="thin">
        <color theme="5" tint="-0.24994659260841701"/>
      </top>
      <bottom/>
      <diagonal/>
    </border>
    <border>
      <left/>
      <right style="thin">
        <color rgb="FFC00000"/>
      </right>
      <top/>
      <bottom/>
      <diagonal/>
    </border>
    <border>
      <left style="thin">
        <color theme="5" tint="-0.24994659260841701"/>
      </left>
      <right/>
      <top/>
      <bottom style="thin">
        <color theme="5" tint="-0.24994659260841701"/>
      </bottom>
      <diagonal/>
    </border>
    <border>
      <left/>
      <right/>
      <top/>
      <bottom style="thin">
        <color theme="5" tint="-0.24994659260841701"/>
      </bottom>
      <diagonal/>
    </border>
    <border>
      <left/>
      <right style="thin">
        <color theme="5" tint="-0.24994659260841701"/>
      </right>
      <top/>
      <bottom style="thin">
        <color theme="5" tint="-0.24994659260841701"/>
      </bottom>
      <diagonal/>
    </border>
    <border>
      <left style="thin">
        <color theme="8" tint="-0.24994659260841701"/>
      </left>
      <right/>
      <top style="thin">
        <color theme="8" tint="-0.24994659260841701"/>
      </top>
      <bottom/>
      <diagonal/>
    </border>
    <border>
      <left/>
      <right/>
      <top style="thin">
        <color theme="8" tint="-0.24994659260841701"/>
      </top>
      <bottom/>
      <diagonal/>
    </border>
    <border>
      <left/>
      <right style="thin">
        <color theme="8" tint="-0.24994659260841701"/>
      </right>
      <top style="thin">
        <color theme="8" tint="-0.24994659260841701"/>
      </top>
      <bottom/>
      <diagonal/>
    </border>
    <border>
      <left style="thin">
        <color theme="8" tint="-0.24994659260841701"/>
      </left>
      <right/>
      <top/>
      <bottom style="thin">
        <color theme="8" tint="-0.24994659260841701"/>
      </bottom>
      <diagonal/>
    </border>
    <border>
      <left/>
      <right/>
      <top/>
      <bottom style="thin">
        <color theme="8" tint="-0.24994659260841701"/>
      </bottom>
      <diagonal/>
    </border>
    <border>
      <left/>
      <right style="thin">
        <color theme="8" tint="-0.24994659260841701"/>
      </right>
      <top/>
      <bottom style="thin">
        <color theme="8" tint="-0.24994659260841701"/>
      </bottom>
      <diagonal/>
    </border>
    <border>
      <left style="thin">
        <color theme="2" tint="-0.499984740745262"/>
      </left>
      <right/>
      <top style="thin">
        <color theme="2" tint="-0.499984740745262"/>
      </top>
      <bottom/>
      <diagonal/>
    </border>
    <border>
      <left style="thin">
        <color theme="2" tint="-0.499984740745262"/>
      </left>
      <right/>
      <top/>
      <bottom style="thin">
        <color theme="2" tint="-0.499984740745262"/>
      </bottom>
      <diagonal/>
    </border>
    <border>
      <left/>
      <right/>
      <top/>
      <bottom style="thin">
        <color rgb="FFC00000"/>
      </bottom>
      <diagonal/>
    </border>
    <border>
      <left/>
      <right style="thin">
        <color rgb="FFC00000"/>
      </right>
      <top/>
      <bottom style="thin">
        <color rgb="FFC00000"/>
      </bottom>
      <diagonal/>
    </border>
    <border>
      <left/>
      <right style="thin">
        <color theme="3" tint="-0.499984740745262"/>
      </right>
      <top/>
      <bottom/>
      <diagonal/>
    </border>
    <border>
      <left style="thin">
        <color theme="9" tint="-0.24994659260841701"/>
      </left>
      <right style="thin">
        <color theme="9" tint="-0.24994659260841701"/>
      </right>
      <top/>
      <bottom/>
      <diagonal/>
    </border>
    <border>
      <left style="thin">
        <color theme="5" tint="-0.499984740745262"/>
      </left>
      <right style="thin">
        <color theme="5" tint="-0.499984740745262"/>
      </right>
      <top/>
      <bottom/>
      <diagonal/>
    </border>
    <border>
      <left style="thin">
        <color rgb="FFCC9900"/>
      </left>
      <right style="thin">
        <color rgb="FFCC9900"/>
      </right>
      <top/>
      <bottom/>
      <diagonal/>
    </border>
    <border>
      <left style="thin">
        <color theme="7" tint="-0.24994659260841701"/>
      </left>
      <right style="thin">
        <color theme="7" tint="-0.24994659260841701"/>
      </right>
      <top/>
      <bottom/>
      <diagonal/>
    </border>
    <border>
      <left style="thin">
        <color theme="0" tint="-0.499984740745262"/>
      </left>
      <right style="thin">
        <color theme="0" tint="-0.499984740745262"/>
      </right>
      <top/>
      <bottom/>
      <diagonal/>
    </border>
    <border>
      <left/>
      <right/>
      <top/>
      <bottom style="thin">
        <color theme="3" tint="-0.499984740745262"/>
      </bottom>
      <diagonal/>
    </border>
    <border>
      <left style="thin">
        <color theme="9" tint="-0.24994659260841701"/>
      </left>
      <right/>
      <top/>
      <bottom/>
      <diagonal/>
    </border>
    <border>
      <left/>
      <right style="thin">
        <color theme="5" tint="-0.499984740745262"/>
      </right>
      <top/>
      <bottom/>
      <diagonal/>
    </border>
    <border>
      <left style="thin">
        <color theme="5" tint="-0.499984740745262"/>
      </left>
      <right/>
      <top/>
      <bottom/>
      <diagonal/>
    </border>
    <border>
      <left/>
      <right style="thin">
        <color rgb="FFCC9900"/>
      </right>
      <top/>
      <bottom/>
      <diagonal/>
    </border>
    <border>
      <left style="thin">
        <color rgb="FFCC9900"/>
      </left>
      <right/>
      <top style="thin">
        <color theme="2" tint="-0.499984740745262"/>
      </top>
      <bottom/>
      <diagonal/>
    </border>
    <border>
      <left/>
      <right style="thin">
        <color theme="7" tint="-0.24994659260841701"/>
      </right>
      <top style="thin">
        <color theme="2" tint="-0.499984740745262"/>
      </top>
      <bottom/>
      <diagonal/>
    </border>
    <border>
      <left style="thin">
        <color rgb="FFCC9900"/>
      </left>
      <right/>
      <top/>
      <bottom/>
      <diagonal/>
    </border>
    <border>
      <left/>
      <right style="thin">
        <color theme="7" tint="-0.24994659260841701"/>
      </right>
      <top/>
      <bottom/>
      <diagonal/>
    </border>
    <border>
      <left style="thin">
        <color theme="7" tint="-0.24994659260841701"/>
      </left>
      <right/>
      <top style="thin">
        <color theme="2" tint="-0.499984740745262"/>
      </top>
      <bottom/>
      <diagonal/>
    </border>
    <border>
      <left/>
      <right style="thin">
        <color theme="0" tint="-0.499984740745262"/>
      </right>
      <top style="thin">
        <color theme="2" tint="-0.499984740745262"/>
      </top>
      <bottom/>
      <diagonal/>
    </border>
    <border>
      <left style="thin">
        <color theme="7" tint="-0.24994659260841701"/>
      </left>
      <right/>
      <top/>
      <bottom/>
      <diagonal/>
    </border>
    <border>
      <left/>
      <right style="thin">
        <color theme="0" tint="-0.499984740745262"/>
      </right>
      <top/>
      <bottom/>
      <diagonal/>
    </border>
    <border>
      <left style="thin">
        <color theme="0" tint="-0.499984740745262"/>
      </left>
      <right/>
      <top style="thin">
        <color theme="2" tint="-0.499984740745262"/>
      </top>
      <bottom/>
      <diagonal/>
    </border>
    <border>
      <left style="thin">
        <color theme="0" tint="-0.499984740745262"/>
      </left>
      <right/>
      <top/>
      <bottom/>
      <diagonal/>
    </border>
    <border>
      <left/>
      <right style="thin">
        <color theme="9" tint="-0.24994659260841701"/>
      </right>
      <top/>
      <bottom/>
      <diagonal/>
    </border>
    <border>
      <left style="thin">
        <color theme="9" tint="-0.24994659260841701"/>
      </left>
      <right/>
      <top/>
      <bottom style="thin">
        <color theme="9" tint="-0.24994659260841701"/>
      </bottom>
      <diagonal/>
    </border>
    <border>
      <left style="double">
        <color rgb="FF0070C0"/>
      </left>
      <right/>
      <top style="double">
        <color rgb="FF0070C0"/>
      </top>
      <bottom style="double">
        <color rgb="FF0070C0"/>
      </bottom>
      <diagonal/>
    </border>
    <border>
      <left/>
      <right/>
      <top style="double">
        <color rgb="FF0070C0"/>
      </top>
      <bottom style="double">
        <color rgb="FF0070C0"/>
      </bottom>
      <diagonal/>
    </border>
    <border>
      <left/>
      <right style="double">
        <color rgb="FF0070C0"/>
      </right>
      <top style="double">
        <color rgb="FF0070C0"/>
      </top>
      <bottom style="double">
        <color rgb="FF0070C0"/>
      </bottom>
      <diagonal/>
    </border>
    <border>
      <left style="thick">
        <color auto="1"/>
      </left>
      <right style="thick">
        <color auto="1"/>
      </right>
      <top style="thick">
        <color auto="1"/>
      </top>
      <bottom style="thick">
        <color auto="1"/>
      </bottom>
      <diagonal/>
    </border>
    <border>
      <left/>
      <right/>
      <top style="thin">
        <color theme="0" tint="-0.34998626667073579"/>
      </top>
      <bottom/>
      <diagonal/>
    </border>
    <border>
      <left/>
      <right style="thin">
        <color theme="0" tint="-0.34998626667073579"/>
      </right>
      <top style="thin">
        <color theme="0" tint="-0.34998626667073579"/>
      </top>
      <bottom/>
      <diagonal/>
    </border>
    <border>
      <left style="thin">
        <color theme="0" tint="-0.34998626667073579"/>
      </left>
      <right/>
      <top style="thin">
        <color theme="0" tint="-0.34998626667073579"/>
      </top>
      <bottom/>
      <diagonal/>
    </border>
    <border>
      <left/>
      <right style="thin">
        <color theme="0" tint="-0.34998626667073579"/>
      </right>
      <top/>
      <bottom/>
      <diagonal/>
    </border>
    <border>
      <left style="thin">
        <color theme="0" tint="-0.34998626667073579"/>
      </left>
      <right/>
      <top/>
      <bottom/>
      <diagonal/>
    </border>
    <border>
      <left style="thin">
        <color theme="0" tint="-0.34998626667073579"/>
      </left>
      <right/>
      <top/>
      <bottom style="thin">
        <color theme="0" tint="-0.34998626667073579"/>
      </bottom>
      <diagonal/>
    </border>
    <border>
      <left/>
      <right/>
      <top/>
      <bottom style="thin">
        <color theme="0" tint="-0.34998626667073579"/>
      </bottom>
      <diagonal/>
    </border>
    <border>
      <left/>
      <right style="thin">
        <color theme="0" tint="-0.34998626667073579"/>
      </right>
      <top/>
      <bottom style="thin">
        <color theme="0" tint="-0.34998626667073579"/>
      </bottom>
      <diagonal/>
    </border>
    <border>
      <left style="double">
        <color theme="1"/>
      </left>
      <right/>
      <top style="double">
        <color theme="1"/>
      </top>
      <bottom/>
      <diagonal/>
    </border>
    <border>
      <left/>
      <right/>
      <top style="double">
        <color theme="1"/>
      </top>
      <bottom/>
      <diagonal/>
    </border>
    <border>
      <left/>
      <right style="double">
        <color theme="1"/>
      </right>
      <top style="double">
        <color theme="1"/>
      </top>
      <bottom/>
      <diagonal/>
    </border>
    <border>
      <left style="double">
        <color theme="1"/>
      </left>
      <right/>
      <top/>
      <bottom/>
      <diagonal/>
    </border>
    <border>
      <left/>
      <right style="double">
        <color theme="1"/>
      </right>
      <top/>
      <bottom/>
      <diagonal/>
    </border>
    <border>
      <left style="double">
        <color theme="1"/>
      </left>
      <right/>
      <top/>
      <bottom style="double">
        <color theme="1"/>
      </bottom>
      <diagonal/>
    </border>
    <border>
      <left/>
      <right/>
      <top/>
      <bottom style="double">
        <color theme="1"/>
      </bottom>
      <diagonal/>
    </border>
    <border>
      <left/>
      <right style="double">
        <color theme="1"/>
      </right>
      <top/>
      <bottom style="double">
        <color theme="1"/>
      </bottom>
      <diagonal/>
    </border>
    <border>
      <left style="double">
        <color theme="0" tint="-0.34998626667073579"/>
      </left>
      <right/>
      <top style="double">
        <color theme="0" tint="-0.34998626667073579"/>
      </top>
      <bottom/>
      <diagonal/>
    </border>
    <border>
      <left/>
      <right/>
      <top style="double">
        <color theme="0" tint="-0.34998626667073579"/>
      </top>
      <bottom/>
      <diagonal/>
    </border>
    <border>
      <left/>
      <right style="double">
        <color theme="0" tint="-0.34998626667073579"/>
      </right>
      <top style="double">
        <color theme="0" tint="-0.34998626667073579"/>
      </top>
      <bottom/>
      <diagonal/>
    </border>
    <border>
      <left style="double">
        <color theme="0" tint="-0.34998626667073579"/>
      </left>
      <right/>
      <top/>
      <bottom/>
      <diagonal/>
    </border>
    <border>
      <left/>
      <right style="double">
        <color theme="0" tint="-0.34998626667073579"/>
      </right>
      <top/>
      <bottom/>
      <diagonal/>
    </border>
    <border>
      <left style="double">
        <color theme="0" tint="-0.34998626667073579"/>
      </left>
      <right/>
      <top/>
      <bottom style="double">
        <color theme="0" tint="-0.34998626667073579"/>
      </bottom>
      <diagonal/>
    </border>
    <border>
      <left/>
      <right/>
      <top/>
      <bottom style="double">
        <color theme="0" tint="-0.34998626667073579"/>
      </bottom>
      <diagonal/>
    </border>
    <border>
      <left/>
      <right style="double">
        <color theme="0" tint="-0.34998626667073579"/>
      </right>
      <top/>
      <bottom style="double">
        <color theme="0" tint="-0.34998626667073579"/>
      </bottom>
      <diagonal/>
    </border>
    <border>
      <left/>
      <right/>
      <top style="thin">
        <color rgb="FFC00000"/>
      </top>
      <bottom/>
      <diagonal/>
    </border>
    <border>
      <left/>
      <right style="thin">
        <color rgb="FFC00000"/>
      </right>
      <top style="thin">
        <color rgb="FFC00000"/>
      </top>
      <bottom/>
      <diagonal/>
    </border>
    <border>
      <left style="thin">
        <color rgb="FFC00000"/>
      </left>
      <right/>
      <top style="thin">
        <color rgb="FFC00000"/>
      </top>
      <bottom/>
      <diagonal/>
    </border>
    <border>
      <left style="thin">
        <color rgb="FFC00000"/>
      </left>
      <right/>
      <top/>
      <bottom/>
      <diagonal/>
    </border>
    <border>
      <left style="thin">
        <color rgb="FFC00000"/>
      </left>
      <right/>
      <top/>
      <bottom style="thin">
        <color rgb="FFC00000"/>
      </bottom>
      <diagonal/>
    </border>
    <border>
      <left/>
      <right/>
      <top style="thin">
        <color theme="2" tint="-9.9948118533890809E-2"/>
      </top>
      <bottom style="thin">
        <color theme="2" tint="-0.24994659260841701"/>
      </bottom>
      <diagonal/>
    </border>
    <border>
      <left/>
      <right style="thin">
        <color theme="2" tint="-9.9948118533890809E-2"/>
      </right>
      <top style="thin">
        <color theme="2" tint="-9.9948118533890809E-2"/>
      </top>
      <bottom style="thin">
        <color theme="2" tint="-0.24994659260841701"/>
      </bottom>
      <diagonal/>
    </border>
    <border>
      <left style="thin">
        <color theme="6" tint="0.39994506668294322"/>
      </left>
      <right/>
      <top style="thin">
        <color theme="6" tint="0.39994506668294322"/>
      </top>
      <bottom style="thin">
        <color theme="6" tint="0.39991454817346722"/>
      </bottom>
      <diagonal/>
    </border>
    <border>
      <left/>
      <right/>
      <top style="thin">
        <color theme="6" tint="0.39994506668294322"/>
      </top>
      <bottom style="thin">
        <color theme="6" tint="0.39991454817346722"/>
      </bottom>
      <diagonal/>
    </border>
    <border>
      <left/>
      <right/>
      <top/>
      <bottom style="hair">
        <color indexed="22"/>
      </bottom>
      <diagonal/>
    </border>
    <border>
      <left/>
      <right style="thin">
        <color theme="2" tint="-9.9948118533890809E-2"/>
      </right>
      <top/>
      <bottom style="hair">
        <color indexed="22"/>
      </bottom>
      <diagonal/>
    </border>
    <border>
      <left/>
      <right/>
      <top style="hair">
        <color indexed="22"/>
      </top>
      <bottom style="hair">
        <color indexed="22"/>
      </bottom>
      <diagonal/>
    </border>
    <border>
      <left/>
      <right style="thin">
        <color theme="2" tint="-9.9948118533890809E-2"/>
      </right>
      <top style="hair">
        <color indexed="22"/>
      </top>
      <bottom style="hair">
        <color indexed="22"/>
      </bottom>
      <diagonal/>
    </border>
    <border>
      <left style="thin">
        <color theme="6" tint="0.39994506668294322"/>
      </left>
      <right/>
      <top style="hair">
        <color theme="6" tint="0.39991454817346722"/>
      </top>
      <bottom style="hair">
        <color theme="6" tint="0.39991454817346722"/>
      </bottom>
      <diagonal/>
    </border>
    <border>
      <left/>
      <right/>
      <top style="hair">
        <color theme="6" tint="0.39991454817346722"/>
      </top>
      <bottom style="hair">
        <color theme="6" tint="0.39991454817346722"/>
      </bottom>
      <diagonal/>
    </border>
    <border>
      <left style="thin">
        <color theme="6" tint="0.39994506668294322"/>
      </left>
      <right/>
      <top style="thin">
        <color theme="6" tint="0.39991454817346722"/>
      </top>
      <bottom style="hair">
        <color theme="6" tint="0.39991454817346722"/>
      </bottom>
      <diagonal/>
    </border>
    <border>
      <left/>
      <right/>
      <top style="thin">
        <color theme="6" tint="0.39991454817346722"/>
      </top>
      <bottom style="hair">
        <color theme="6" tint="0.39991454817346722"/>
      </bottom>
      <diagonal/>
    </border>
    <border>
      <left style="thin">
        <color theme="0" tint="-0.24994659260841701"/>
      </left>
      <right/>
      <top style="thin">
        <color theme="0" tint="-0.24994659260841701"/>
      </top>
      <bottom/>
      <diagonal/>
    </border>
    <border>
      <left/>
      <right/>
      <top style="thin">
        <color theme="0" tint="-0.24994659260841701"/>
      </top>
      <bottom style="thin">
        <color theme="0" tint="-0.24994659260841701"/>
      </bottom>
      <diagonal/>
    </border>
    <border>
      <left style="thin">
        <color theme="6" tint="-0.499984740745262"/>
      </left>
      <right style="thin">
        <color theme="2" tint="-0.749961851863155"/>
      </right>
      <top style="thin">
        <color theme="6" tint="-0.499984740745262"/>
      </top>
      <bottom style="thin">
        <color theme="2" tint="-0.749961851863155"/>
      </bottom>
      <diagonal/>
    </border>
    <border>
      <left style="thin">
        <color theme="2" tint="-0.749961851863155"/>
      </left>
      <right style="thin">
        <color theme="6" tint="-0.499984740745262"/>
      </right>
      <top style="thin">
        <color theme="6" tint="-0.499984740745262"/>
      </top>
      <bottom style="thin">
        <color theme="2" tint="-0.749961851863155"/>
      </bottom>
      <diagonal/>
    </border>
    <border>
      <left style="thin">
        <color theme="6" tint="-0.499984740745262"/>
      </left>
      <right style="thin">
        <color theme="2" tint="-0.749961851863155"/>
      </right>
      <top style="thin">
        <color theme="6" tint="-0.499984740745262"/>
      </top>
      <bottom/>
      <diagonal/>
    </border>
    <border>
      <left style="thin">
        <color theme="2" tint="-0.749961851863155"/>
      </left>
      <right style="thin">
        <color theme="2" tint="-0.749961851863155"/>
      </right>
      <top style="thin">
        <color theme="6" tint="-0.499984740745262"/>
      </top>
      <bottom/>
      <diagonal/>
    </border>
    <border>
      <left/>
      <right style="thin">
        <color theme="2" tint="-0.749961851863155"/>
      </right>
      <top style="thin">
        <color theme="6" tint="-0.499984740745262"/>
      </top>
      <bottom/>
      <diagonal/>
    </border>
    <border>
      <left style="thin">
        <color theme="6" tint="-0.499984740745262"/>
      </left>
      <right style="thin">
        <color theme="2" tint="-0.749961851863155"/>
      </right>
      <top style="thin">
        <color theme="2" tint="-0.749961851863155"/>
      </top>
      <bottom/>
      <diagonal/>
    </border>
    <border>
      <left style="thin">
        <color theme="2" tint="-0.749961851863155"/>
      </left>
      <right style="thin">
        <color theme="6" tint="-0.499984740745262"/>
      </right>
      <top style="thin">
        <color theme="2" tint="-0.749961851863155"/>
      </top>
      <bottom/>
      <diagonal/>
    </border>
    <border>
      <left style="thin">
        <color theme="6" tint="-0.499984740745262"/>
      </left>
      <right style="thin">
        <color theme="2" tint="-0.749961851863155"/>
      </right>
      <top/>
      <bottom style="thin">
        <color theme="6" tint="-0.24994659260841701"/>
      </bottom>
      <diagonal/>
    </border>
    <border>
      <left style="thin">
        <color theme="2" tint="-0.749961851863155"/>
      </left>
      <right style="thin">
        <color theme="2" tint="-0.749961851863155"/>
      </right>
      <top/>
      <bottom style="thin">
        <color theme="6" tint="-0.24994659260841701"/>
      </bottom>
      <diagonal/>
    </border>
    <border>
      <left/>
      <right style="thin">
        <color theme="2" tint="-0.749961851863155"/>
      </right>
      <top/>
      <bottom/>
      <diagonal/>
    </border>
    <border>
      <left style="thin">
        <color theme="2" tint="-0.749961851863155"/>
      </left>
      <right/>
      <top style="thin">
        <color theme="6" tint="0.79998168889431442"/>
      </top>
      <bottom/>
      <diagonal/>
    </border>
    <border>
      <left style="thin">
        <color theme="6" tint="-0.499984740745262"/>
      </left>
      <right style="thin">
        <color theme="6" tint="-0.499984740745262"/>
      </right>
      <top style="thin">
        <color theme="6" tint="-0.24994659260841701"/>
      </top>
      <bottom/>
      <diagonal/>
    </border>
    <border>
      <left style="thin">
        <color theme="6" tint="-0.499984740745262"/>
      </left>
      <right style="thin">
        <color theme="6" tint="-0.499984740745262"/>
      </right>
      <top style="thin">
        <color theme="6" tint="-0.24994659260841701"/>
      </top>
      <bottom style="thin">
        <color theme="6" tint="-0.499984740745262"/>
      </bottom>
      <diagonal/>
    </border>
    <border>
      <left style="thin">
        <color theme="6" tint="-0.499984740745262"/>
      </left>
      <right style="thin">
        <color theme="6" tint="-0.499984740745262"/>
      </right>
      <top style="thin">
        <color theme="6" tint="-0.24994659260841701"/>
      </top>
      <bottom style="hair">
        <color theme="6" tint="-0.499984740745262"/>
      </bottom>
      <diagonal/>
    </border>
    <border>
      <left style="thin">
        <color theme="2" tint="-0.749961851863155"/>
      </left>
      <right/>
      <top/>
      <bottom/>
      <diagonal/>
    </border>
    <border>
      <left style="thin">
        <color theme="6" tint="-0.499984740745262"/>
      </left>
      <right style="thin">
        <color theme="6" tint="-0.499984740745262"/>
      </right>
      <top/>
      <bottom/>
      <diagonal/>
    </border>
    <border>
      <left style="thin">
        <color theme="6" tint="-0.499984740745262"/>
      </left>
      <right style="thin">
        <color theme="6" tint="-0.499984740745262"/>
      </right>
      <top style="thin">
        <color theme="6" tint="-0.499984740745262"/>
      </top>
      <bottom style="thin">
        <color theme="6" tint="-0.499984740745262"/>
      </bottom>
      <diagonal/>
    </border>
    <border>
      <left style="thin">
        <color theme="6" tint="-0.499984740745262"/>
      </left>
      <right style="thin">
        <color theme="6" tint="-0.499984740745262"/>
      </right>
      <top style="hair">
        <color theme="6" tint="-0.499984740745262"/>
      </top>
      <bottom style="hair">
        <color theme="6" tint="-0.499984740745262"/>
      </bottom>
      <diagonal/>
    </border>
    <border>
      <left style="thin">
        <color theme="6" tint="-0.499984740745262"/>
      </left>
      <right style="thin">
        <color theme="6" tint="-0.499984740745262"/>
      </right>
      <top style="hair">
        <color theme="6" tint="-0.499984740745262"/>
      </top>
      <bottom style="thin">
        <color theme="6" tint="-0.499984740745262"/>
      </bottom>
      <diagonal/>
    </border>
    <border>
      <left style="thin">
        <color theme="6" tint="-0.499984740745262"/>
      </left>
      <right style="thin">
        <color theme="6" tint="-0.499984740745262"/>
      </right>
      <top style="thin">
        <color theme="6" tint="-0.499984740745262"/>
      </top>
      <bottom style="hair">
        <color theme="6" tint="-0.499984740745262"/>
      </bottom>
      <diagonal/>
    </border>
    <border>
      <left style="thin">
        <color theme="2" tint="-0.749961851863155"/>
      </left>
      <right/>
      <top/>
      <bottom style="medium">
        <color theme="2" tint="-0.749961851863155"/>
      </bottom>
      <diagonal/>
    </border>
    <border>
      <left style="thin">
        <color theme="6" tint="-0.499984740745262"/>
      </left>
      <right style="thin">
        <color theme="6" tint="-0.499984740745262"/>
      </right>
      <top/>
      <bottom style="medium">
        <color theme="2" tint="-0.749961851863155"/>
      </bottom>
      <diagonal/>
    </border>
    <border>
      <left style="thin">
        <color theme="6" tint="-0.499984740745262"/>
      </left>
      <right style="thin">
        <color theme="6" tint="-0.499984740745262"/>
      </right>
      <top style="thin">
        <color theme="6" tint="-0.499984740745262"/>
      </top>
      <bottom style="medium">
        <color theme="2" tint="-0.749961851863155"/>
      </bottom>
      <diagonal/>
    </border>
    <border>
      <left style="thin">
        <color theme="6" tint="-0.499984740745262"/>
      </left>
      <right style="thin">
        <color theme="6" tint="-0.499984740745262"/>
      </right>
      <top style="hair">
        <color theme="6" tint="-0.499984740745262"/>
      </top>
      <bottom style="medium">
        <color theme="2" tint="-0.749961851863155"/>
      </bottom>
      <diagonal/>
    </border>
    <border>
      <left style="thin">
        <color theme="6" tint="-0.499984740745262"/>
      </left>
      <right style="thin">
        <color theme="6" tint="-0.499984740745262"/>
      </right>
      <top/>
      <bottom style="thin">
        <color theme="6" tint="-0.499984740745262"/>
      </bottom>
      <diagonal/>
    </border>
    <border>
      <left style="thin">
        <color theme="6" tint="-0.499984740745262"/>
      </left>
      <right style="thin">
        <color theme="6" tint="-0.499984740745262"/>
      </right>
      <top/>
      <bottom style="hair">
        <color theme="6" tint="-0.499984740745262"/>
      </bottom>
      <diagonal/>
    </border>
    <border>
      <left/>
      <right/>
      <top style="medium">
        <color theme="2" tint="-0.749961851863155"/>
      </top>
      <bottom/>
      <diagonal/>
    </border>
    <border>
      <left style="thin">
        <color theme="0" tint="-0.34998626667073579"/>
      </left>
      <right/>
      <top style="thin">
        <color theme="0" tint="-0.24994659260841701"/>
      </top>
      <bottom/>
      <diagonal/>
    </border>
    <border>
      <left/>
      <right/>
      <top/>
      <bottom style="thin">
        <color theme="0" tint="-0.24994659260841701"/>
      </bottom>
      <diagonal/>
    </border>
    <border>
      <left style="thin">
        <color theme="2" tint="-0.749961851863155"/>
      </left>
      <right style="thin">
        <color theme="2" tint="-0.749961851863155"/>
      </right>
      <top/>
      <bottom/>
      <diagonal/>
    </border>
    <border>
      <left style="thin">
        <color theme="6" tint="-0.499984740745262"/>
      </left>
      <right style="thin">
        <color theme="6" tint="-0.499984740745262"/>
      </right>
      <top style="thin">
        <color theme="2" tint="-0.749961851863155"/>
      </top>
      <bottom/>
      <diagonal/>
    </border>
    <border>
      <left style="thin">
        <color theme="6" tint="-0.499984740745262"/>
      </left>
      <right style="thin">
        <color theme="6" tint="-0.499984740745262"/>
      </right>
      <top style="medium">
        <color theme="2" tint="-0.749961851863155"/>
      </top>
      <bottom/>
      <diagonal/>
    </border>
    <border>
      <left style="thin">
        <color theme="2" tint="-0.749961851863155"/>
      </left>
      <right style="thin">
        <color theme="2" tint="-0.749961851863155"/>
      </right>
      <top style="thin">
        <color theme="2" tint="-0.749961851863155"/>
      </top>
      <bottom style="thin">
        <color theme="2" tint="-0.749961851863155"/>
      </bottom>
      <diagonal/>
    </border>
    <border>
      <left style="thin">
        <color theme="2" tint="-0.749961851863155"/>
      </left>
      <right/>
      <top style="thin">
        <color theme="2" tint="-0.749961851863155"/>
      </top>
      <bottom style="thin">
        <color theme="2" tint="-0.749961851863155"/>
      </bottom>
      <diagonal/>
    </border>
    <border>
      <left/>
      <right/>
      <top style="thin">
        <color theme="2" tint="-0.749961851863155"/>
      </top>
      <bottom style="thin">
        <color theme="2" tint="-0.749961851863155"/>
      </bottom>
      <diagonal/>
    </border>
    <border>
      <left/>
      <right style="thin">
        <color theme="2" tint="-0.749961851863155"/>
      </right>
      <top style="thin">
        <color theme="2" tint="-0.749961851863155"/>
      </top>
      <bottom style="thin">
        <color theme="2" tint="-0.749961851863155"/>
      </bottom>
      <diagonal/>
    </border>
    <border>
      <left style="thin">
        <color theme="2" tint="-0.749961851863155"/>
      </left>
      <right style="thin">
        <color theme="2" tint="-0.749961851863155"/>
      </right>
      <top style="thin">
        <color theme="2" tint="-0.749961851863155"/>
      </top>
      <bottom/>
      <diagonal/>
    </border>
    <border>
      <left style="thin">
        <color theme="2" tint="-0.749961851863155"/>
      </left>
      <right style="thin">
        <color theme="2" tint="-0.499984740745262"/>
      </right>
      <top style="thin">
        <color theme="2" tint="-0.499984740745262"/>
      </top>
      <bottom/>
      <diagonal/>
    </border>
    <border>
      <left/>
      <right style="thin">
        <color theme="6" tint="-0.499984740745262"/>
      </right>
      <top/>
      <bottom/>
      <diagonal/>
    </border>
    <border>
      <left style="thin">
        <color theme="2" tint="-0.749961851863155"/>
      </left>
      <right style="thin">
        <color theme="2" tint="-0.499984740745262"/>
      </right>
      <top/>
      <bottom/>
      <diagonal/>
    </border>
    <border>
      <left style="thin">
        <color theme="2" tint="-0.749961851863155"/>
      </left>
      <right style="thin">
        <color theme="2" tint="-0.499984740745262"/>
      </right>
      <top style="thin">
        <color theme="6" tint="-0.24994659260841701"/>
      </top>
      <bottom/>
      <diagonal/>
    </border>
    <border>
      <left/>
      <right style="thin">
        <color theme="6" tint="-0.499984740745262"/>
      </right>
      <top style="thin">
        <color theme="6" tint="-0.499984740745262"/>
      </top>
      <bottom/>
      <diagonal/>
    </border>
    <border>
      <left style="thin">
        <color theme="2" tint="-0.749961851863155"/>
      </left>
      <right style="thin">
        <color theme="2" tint="-0.499984740745262"/>
      </right>
      <top/>
      <bottom style="thin">
        <color theme="2" tint="-0.749961851863155"/>
      </bottom>
      <diagonal/>
    </border>
    <border>
      <left style="thin">
        <color theme="6" tint="-0.499984740745262"/>
      </left>
      <right style="thin">
        <color theme="6" tint="-0.499984740745262"/>
      </right>
      <top style="thin">
        <color theme="6" tint="-0.499984740745262"/>
      </top>
      <bottom/>
      <diagonal/>
    </border>
    <border>
      <left style="thin">
        <color theme="6" tint="-0.499984740745262"/>
      </left>
      <right/>
      <top/>
      <bottom style="hair">
        <color theme="6" tint="-0.499984740745262"/>
      </bottom>
      <diagonal/>
    </border>
    <border>
      <left style="thin">
        <color theme="6" tint="-0.499984740745262"/>
      </left>
      <right/>
      <top style="hair">
        <color theme="6" tint="-0.499984740745262"/>
      </top>
      <bottom style="hair">
        <color theme="6" tint="-0.499984740745262"/>
      </bottom>
      <diagonal/>
    </border>
    <border>
      <left style="thin">
        <color theme="6" tint="-0.499984740745262"/>
      </left>
      <right/>
      <top style="hair">
        <color theme="6" tint="-0.499984740745262"/>
      </top>
      <bottom style="thin">
        <color theme="6" tint="-0.499984740745262"/>
      </bottom>
      <diagonal/>
    </border>
    <border>
      <left style="thin">
        <color theme="6" tint="-0.499984740745262"/>
      </left>
      <right style="thin">
        <color theme="6" tint="-0.499984740745262"/>
      </right>
      <top style="hair">
        <color theme="6" tint="-0.499984740745262"/>
      </top>
      <bottom/>
      <diagonal/>
    </border>
    <border>
      <left style="thin">
        <color theme="2" tint="-0.499984740745262"/>
      </left>
      <right style="thin">
        <color theme="6" tint="-0.499984740745262"/>
      </right>
      <top/>
      <bottom/>
      <diagonal/>
    </border>
    <border>
      <left style="thin">
        <color theme="6" tint="-0.499984740745262"/>
      </left>
      <right/>
      <top style="thin">
        <color theme="2" tint="-0.749961851863155"/>
      </top>
      <bottom style="hair">
        <color theme="6" tint="-0.499984740745262"/>
      </bottom>
      <diagonal/>
    </border>
    <border>
      <left/>
      <right/>
      <top style="thin">
        <color theme="2" tint="-0.749961851863155"/>
      </top>
      <bottom style="hair">
        <color theme="6" tint="-0.499984740745262"/>
      </bottom>
      <diagonal/>
    </border>
    <border>
      <left/>
      <right/>
      <top style="hair">
        <color theme="6" tint="-0.499984740745262"/>
      </top>
      <bottom style="hair">
        <color theme="6" tint="-0.499984740745262"/>
      </bottom>
      <diagonal/>
    </border>
    <border>
      <left/>
      <right/>
      <top style="hair">
        <color theme="6" tint="-0.499984740745262"/>
      </top>
      <bottom style="thin">
        <color theme="6" tint="-0.499984740745262"/>
      </bottom>
      <diagonal/>
    </border>
    <border>
      <left style="thin">
        <color theme="6" tint="-0.499984740745262"/>
      </left>
      <right/>
      <top style="thin">
        <color theme="6" tint="-0.499984740745262"/>
      </top>
      <bottom style="thin">
        <color theme="6" tint="-0.499984740745262"/>
      </bottom>
      <diagonal/>
    </border>
    <border>
      <left style="hair">
        <color theme="6" tint="-0.24994659260841701"/>
      </left>
      <right/>
      <top style="thin">
        <color theme="2" tint="-0.499984740745262"/>
      </top>
      <bottom style="hair">
        <color theme="2" tint="-0.499984740745262"/>
      </bottom>
      <diagonal/>
    </border>
    <border>
      <left/>
      <right style="thin">
        <color theme="2" tint="-0.499984740745262"/>
      </right>
      <top style="thin">
        <color theme="2" tint="-0.499984740745262"/>
      </top>
      <bottom style="hair">
        <color theme="2" tint="-0.499984740745262"/>
      </bottom>
      <diagonal/>
    </border>
    <border>
      <left style="hair">
        <color theme="6" tint="-0.24994659260841701"/>
      </left>
      <right/>
      <top style="hair">
        <color theme="2" tint="-0.499984740745262"/>
      </top>
      <bottom style="hair">
        <color theme="2" tint="-0.499984740745262"/>
      </bottom>
      <diagonal/>
    </border>
    <border>
      <left style="hair">
        <color theme="6" tint="-0.24994659260841701"/>
      </left>
      <right/>
      <top style="hair">
        <color theme="2" tint="-0.499984740745262"/>
      </top>
      <bottom style="thin">
        <color theme="6" tint="-0.24994659260841701"/>
      </bottom>
      <diagonal/>
    </border>
    <border>
      <left style="thick">
        <color theme="2" tint="-0.749961851863155"/>
      </left>
      <right style="thin">
        <color theme="2" tint="-0.749961851863155"/>
      </right>
      <top style="thick">
        <color theme="2" tint="-0.749961851863155"/>
      </top>
      <bottom style="thin">
        <color theme="2" tint="-0.749961851863155"/>
      </bottom>
      <diagonal/>
    </border>
    <border>
      <left style="thin">
        <color theme="2" tint="-0.749961851863155"/>
      </left>
      <right/>
      <top style="thick">
        <color theme="2" tint="-0.749961851863155"/>
      </top>
      <bottom style="thin">
        <color theme="2" tint="-0.749961851863155"/>
      </bottom>
      <diagonal/>
    </border>
    <border>
      <left/>
      <right style="thin">
        <color theme="2" tint="-0.749961851863155"/>
      </right>
      <top style="thick">
        <color theme="2" tint="-0.749961851863155"/>
      </top>
      <bottom style="thin">
        <color theme="2" tint="-0.749961851863155"/>
      </bottom>
      <diagonal/>
    </border>
    <border>
      <left/>
      <right/>
      <top style="thick">
        <color theme="2" tint="-0.749961851863155"/>
      </top>
      <bottom style="thin">
        <color theme="2" tint="-0.749961851863155"/>
      </bottom>
      <diagonal/>
    </border>
    <border>
      <left/>
      <right style="thick">
        <color theme="2" tint="-0.749961851863155"/>
      </right>
      <top style="thick">
        <color theme="2" tint="-0.749961851863155"/>
      </top>
      <bottom style="thin">
        <color theme="2" tint="-0.749961851863155"/>
      </bottom>
      <diagonal/>
    </border>
    <border>
      <left style="thick">
        <color theme="2" tint="-0.749961851863155"/>
      </left>
      <right style="thin">
        <color theme="2" tint="-0.749961851863155"/>
      </right>
      <top style="thin">
        <color theme="2" tint="-0.749961851863155"/>
      </top>
      <bottom style="thin">
        <color theme="2" tint="-0.749961851863155"/>
      </bottom>
      <diagonal/>
    </border>
    <border>
      <left style="thin">
        <color theme="2" tint="-0.749961851863155"/>
      </left>
      <right style="thick">
        <color theme="2" tint="-0.749961851863155"/>
      </right>
      <top style="thin">
        <color theme="2" tint="-0.749961851863155"/>
      </top>
      <bottom style="thin">
        <color theme="2" tint="-0.749961851863155"/>
      </bottom>
      <diagonal/>
    </border>
    <border>
      <left/>
      <right style="thick">
        <color theme="2" tint="-0.749961851863155"/>
      </right>
      <top style="thin">
        <color theme="2" tint="-0.749961851863155"/>
      </top>
      <bottom style="hair">
        <color theme="6" tint="-0.499984740745262"/>
      </bottom>
      <diagonal/>
    </border>
    <border>
      <left style="thick">
        <color theme="2" tint="-0.749961851863155"/>
      </left>
      <right style="thin">
        <color theme="6" tint="-0.499984740745262"/>
      </right>
      <top/>
      <bottom/>
      <diagonal/>
    </border>
    <border>
      <left style="thick">
        <color theme="2" tint="-0.749961851863155"/>
      </left>
      <right style="thin">
        <color theme="6" tint="-0.499984740745262"/>
      </right>
      <top/>
      <bottom style="thick">
        <color theme="2" tint="-0.749961851863155"/>
      </bottom>
      <diagonal/>
    </border>
    <border>
      <left style="thin">
        <color theme="6" tint="-0.499984740745262"/>
      </left>
      <right style="thin">
        <color theme="6" tint="-0.499984740745262"/>
      </right>
      <top/>
      <bottom style="thick">
        <color theme="2" tint="-0.749961851863155"/>
      </bottom>
      <diagonal/>
    </border>
    <border>
      <left style="thin">
        <color theme="6" tint="-0.499984740745262"/>
      </left>
      <right style="thin">
        <color theme="6" tint="-0.499984740745262"/>
      </right>
      <top style="thin">
        <color theme="6" tint="-0.499984740745262"/>
      </top>
      <bottom style="thick">
        <color theme="2" tint="-0.749961851863155"/>
      </bottom>
      <diagonal/>
    </border>
    <border>
      <left style="thin">
        <color theme="6" tint="-0.499984740745262"/>
      </left>
      <right/>
      <top style="thin">
        <color theme="2" tint="-0.749961851863155"/>
      </top>
      <bottom style="thick">
        <color theme="2" tint="-0.749961851863155"/>
      </bottom>
      <diagonal/>
    </border>
    <border>
      <left/>
      <right/>
      <top style="thin">
        <color theme="2" tint="-0.749961851863155"/>
      </top>
      <bottom style="thick">
        <color theme="2" tint="-0.749961851863155"/>
      </bottom>
      <diagonal/>
    </border>
    <border>
      <left/>
      <right style="thick">
        <color theme="2" tint="-0.749961851863155"/>
      </right>
      <top style="thin">
        <color theme="2" tint="-0.749961851863155"/>
      </top>
      <bottom style="thick">
        <color theme="2" tint="-0.749961851863155"/>
      </bottom>
      <diagonal/>
    </border>
    <border>
      <left style="thick">
        <color theme="2" tint="-0.749961851863155"/>
      </left>
      <right style="thin">
        <color theme="2" tint="-0.499984740745262"/>
      </right>
      <top style="thick">
        <color theme="2" tint="-0.749961851863155"/>
      </top>
      <bottom/>
      <diagonal/>
    </border>
    <border>
      <left style="thin">
        <color theme="2" tint="-0.499984740745262"/>
      </left>
      <right style="thin">
        <color theme="6" tint="-0.499984740745262"/>
      </right>
      <top style="thick">
        <color theme="2" tint="-0.749961851863155"/>
      </top>
      <bottom/>
      <diagonal/>
    </border>
    <border>
      <left style="thin">
        <color theme="6" tint="-0.499984740745262"/>
      </left>
      <right style="thin">
        <color theme="6" tint="-0.499984740745262"/>
      </right>
      <top style="thick">
        <color theme="2" tint="-0.749961851863155"/>
      </top>
      <bottom/>
      <diagonal/>
    </border>
    <border>
      <left style="thin">
        <color theme="6" tint="-0.499984740745262"/>
      </left>
      <right style="thin">
        <color theme="6" tint="-0.499984740745262"/>
      </right>
      <top style="thick">
        <color theme="2" tint="-0.749961851863155"/>
      </top>
      <bottom style="hair">
        <color theme="6" tint="-0.499984740745262"/>
      </bottom>
      <diagonal/>
    </border>
    <border>
      <left style="thin">
        <color theme="6" tint="-0.499984740745262"/>
      </left>
      <right style="thin">
        <color theme="6" tint="-0.499984740745262"/>
      </right>
      <top style="thick">
        <color theme="2" tint="-0.749961851863155"/>
      </top>
      <bottom style="thin">
        <color theme="6" tint="-0.499984740745262"/>
      </bottom>
      <diagonal/>
    </border>
    <border>
      <left style="thin">
        <color theme="6" tint="-0.499984740745262"/>
      </left>
      <right style="thick">
        <color theme="2" tint="-0.749961851863155"/>
      </right>
      <top style="thick">
        <color theme="2" tint="-0.749961851863155"/>
      </top>
      <bottom style="thin">
        <color theme="6" tint="-0.499984740745262"/>
      </bottom>
      <diagonal/>
    </border>
    <border>
      <left style="thick">
        <color theme="2" tint="-0.749961851863155"/>
      </left>
      <right style="thin">
        <color theme="2" tint="-0.499984740745262"/>
      </right>
      <top/>
      <bottom/>
      <diagonal/>
    </border>
    <border>
      <left style="thin">
        <color theme="6" tint="-0.499984740745262"/>
      </left>
      <right style="thick">
        <color theme="2" tint="-0.749961851863155"/>
      </right>
      <top style="thin">
        <color theme="6" tint="-0.499984740745262"/>
      </top>
      <bottom style="thin">
        <color theme="6" tint="-0.499984740745262"/>
      </bottom>
      <diagonal/>
    </border>
    <border>
      <left style="thick">
        <color theme="2" tint="-0.749961851863155"/>
      </left>
      <right style="thin">
        <color theme="2" tint="-0.499984740745262"/>
      </right>
      <top/>
      <bottom style="thick">
        <color theme="2" tint="-0.749961851863155"/>
      </bottom>
      <diagonal/>
    </border>
    <border>
      <left style="thin">
        <color theme="2" tint="-0.499984740745262"/>
      </left>
      <right style="thin">
        <color theme="6" tint="-0.499984740745262"/>
      </right>
      <top/>
      <bottom style="thick">
        <color theme="2" tint="-0.749961851863155"/>
      </bottom>
      <diagonal/>
    </border>
    <border>
      <left style="thin">
        <color theme="6" tint="-0.499984740745262"/>
      </left>
      <right style="thin">
        <color theme="6" tint="-0.499984740745262"/>
      </right>
      <top style="hair">
        <color theme="6" tint="-0.499984740745262"/>
      </top>
      <bottom style="thick">
        <color theme="2" tint="-0.749961851863155"/>
      </bottom>
      <diagonal/>
    </border>
    <border>
      <left style="thin">
        <color theme="6" tint="-0.499984740745262"/>
      </left>
      <right style="thick">
        <color theme="2" tint="-0.749961851863155"/>
      </right>
      <top style="thin">
        <color theme="6" tint="-0.499984740745262"/>
      </top>
      <bottom style="thick">
        <color theme="2" tint="-0.749961851863155"/>
      </bottom>
      <diagonal/>
    </border>
    <border>
      <left style="thick">
        <color theme="2" tint="-0.749961851863155"/>
      </left>
      <right style="thin">
        <color theme="2" tint="-0.749961851863155"/>
      </right>
      <top style="thin">
        <color theme="2" tint="-0.749961851863155"/>
      </top>
      <bottom/>
      <diagonal/>
    </border>
    <border>
      <left style="thin">
        <color theme="2" tint="-0.749961851863155"/>
      </left>
      <right style="thick">
        <color theme="2" tint="-0.749961851863155"/>
      </right>
      <top style="thin">
        <color theme="2" tint="-0.749961851863155"/>
      </top>
      <bottom/>
      <diagonal/>
    </border>
    <border>
      <left style="thin">
        <color theme="6" tint="-0.499984740745262"/>
      </left>
      <right style="thick">
        <color theme="2" tint="-0.749961851863155"/>
      </right>
      <top/>
      <bottom style="thin">
        <color theme="6" tint="-0.499984740745262"/>
      </bottom>
      <diagonal/>
    </border>
    <border>
      <left style="thin">
        <color theme="6" tint="-0.499984740745262"/>
      </left>
      <right style="thick">
        <color theme="2" tint="-0.749961851863155"/>
      </right>
      <top style="thin">
        <color theme="6" tint="-0.499984740745262"/>
      </top>
      <bottom/>
      <diagonal/>
    </border>
    <border>
      <left style="thick">
        <color theme="2" tint="-0.749961851863155"/>
      </left>
      <right style="thin">
        <color theme="6" tint="-0.499984740745262"/>
      </right>
      <top style="thick">
        <color theme="2" tint="-0.749961851863155"/>
      </top>
      <bottom/>
      <diagonal/>
    </border>
    <border>
      <left/>
      <right style="thick">
        <color theme="2" tint="-0.749961851863155"/>
      </right>
      <top style="hair">
        <color theme="6" tint="-0.499984740745262"/>
      </top>
      <bottom style="hair">
        <color theme="6" tint="-0.499984740745262"/>
      </bottom>
      <diagonal/>
    </border>
    <border>
      <left/>
      <right style="thick">
        <color theme="2" tint="-0.749961851863155"/>
      </right>
      <top style="hair">
        <color theme="6" tint="-0.499984740745262"/>
      </top>
      <bottom style="thin">
        <color theme="6" tint="-0.499984740745262"/>
      </bottom>
      <diagonal/>
    </border>
    <border>
      <left style="thin">
        <color theme="6" tint="-0.499984740745262"/>
      </left>
      <right/>
      <top style="hair">
        <color theme="6" tint="-0.499984740745262"/>
      </top>
      <bottom style="thick">
        <color theme="2" tint="-0.749961851863155"/>
      </bottom>
      <diagonal/>
    </border>
    <border>
      <left/>
      <right style="thick">
        <color theme="2" tint="-0.749961851863155"/>
      </right>
      <top style="hair">
        <color theme="6" tint="-0.499984740745262"/>
      </top>
      <bottom style="thick">
        <color theme="2" tint="-0.749961851863155"/>
      </bottom>
      <diagonal/>
    </border>
    <border>
      <left/>
      <right style="thick">
        <color theme="2" tint="-0.749961851863155"/>
      </right>
      <top/>
      <bottom style="hair">
        <color theme="6" tint="-0.499984740745262"/>
      </bottom>
      <diagonal/>
    </border>
    <border>
      <left style="thin">
        <color theme="6" tint="-0.499984740745262"/>
      </left>
      <right/>
      <top style="thick">
        <color theme="2" tint="-0.749961851863155"/>
      </top>
      <bottom style="hair">
        <color theme="6" tint="-0.499984740745262"/>
      </bottom>
      <diagonal/>
    </border>
    <border>
      <left/>
      <right/>
      <top style="thick">
        <color theme="2" tint="-0.749961851863155"/>
      </top>
      <bottom style="hair">
        <color theme="6" tint="-0.499984740745262"/>
      </bottom>
      <diagonal/>
    </border>
    <border>
      <left/>
      <right style="thick">
        <color theme="2" tint="-0.749961851863155"/>
      </right>
      <top style="thick">
        <color theme="2" tint="-0.749961851863155"/>
      </top>
      <bottom style="hair">
        <color theme="6" tint="-0.499984740745262"/>
      </bottom>
      <diagonal/>
    </border>
    <border>
      <left/>
      <right/>
      <top style="hair">
        <color theme="6" tint="-0.499984740745262"/>
      </top>
      <bottom style="thick">
        <color theme="2" tint="-0.749961851863155"/>
      </bottom>
      <diagonal/>
    </border>
    <border>
      <left style="thin">
        <color theme="6" tint="-0.499984740745262"/>
      </left>
      <right/>
      <top style="hair">
        <color theme="6" tint="-0.499984740745262"/>
      </top>
      <bottom/>
      <diagonal/>
    </border>
    <border>
      <left/>
      <right style="thick">
        <color theme="2" tint="-0.749961851863155"/>
      </right>
      <top style="hair">
        <color theme="6" tint="-0.499984740745262"/>
      </top>
      <bottom/>
      <diagonal/>
    </border>
    <border>
      <left style="thick">
        <color theme="2" tint="-0.749961851863155"/>
      </left>
      <right/>
      <top style="thick">
        <color theme="2" tint="-0.749961851863155"/>
      </top>
      <bottom style="thin">
        <color theme="2" tint="-0.749961851863155"/>
      </bottom>
      <diagonal/>
    </border>
    <border>
      <left/>
      <right/>
      <top/>
      <bottom style="hair">
        <color theme="6" tint="-0.499984740745262"/>
      </bottom>
      <diagonal/>
    </border>
    <border>
      <left/>
      <right/>
      <top style="hair">
        <color theme="6" tint="-0.499984740745262"/>
      </top>
      <bottom/>
      <diagonal/>
    </border>
    <border>
      <left style="thin">
        <color theme="6" tint="-0.499984740745262"/>
      </left>
      <right/>
      <top style="thin">
        <color theme="2" tint="-0.749961851863155"/>
      </top>
      <bottom/>
      <diagonal/>
    </border>
    <border>
      <left/>
      <right/>
      <top style="thin">
        <color theme="2" tint="-0.749961851863155"/>
      </top>
      <bottom/>
      <diagonal/>
    </border>
    <border>
      <left/>
      <right style="thick">
        <color theme="2" tint="-0.749961851863155"/>
      </right>
      <top style="thin">
        <color theme="2" tint="-0.749961851863155"/>
      </top>
      <bottom/>
      <diagonal/>
    </border>
    <border>
      <left style="thin">
        <color theme="6" tint="-0.499984740745262"/>
      </left>
      <right/>
      <top/>
      <bottom style="thin">
        <color theme="6" tint="-0.499984740745262"/>
      </bottom>
      <diagonal/>
    </border>
    <border>
      <left style="thin">
        <color theme="2" tint="-0.749961851863155"/>
      </left>
      <right/>
      <top style="thin">
        <color theme="2" tint="-0.749961851863155"/>
      </top>
      <bottom/>
      <diagonal/>
    </border>
    <border>
      <left style="thin">
        <color theme="2" tint="-0.499984740745262"/>
      </left>
      <right style="thin">
        <color theme="2" tint="-0.749961851863155"/>
      </right>
      <top style="thin">
        <color theme="2" tint="-0.499984740745262"/>
      </top>
      <bottom/>
      <diagonal/>
    </border>
    <border>
      <left style="thin">
        <color theme="2" tint="-0.749961851863155"/>
      </left>
      <right style="thin">
        <color theme="2" tint="-0.749961851863155"/>
      </right>
      <top/>
      <bottom style="thin">
        <color theme="6" tint="-0.499984740745262"/>
      </bottom>
      <diagonal/>
    </border>
    <border>
      <left style="thin">
        <color theme="2" tint="-0.499984740745262"/>
      </left>
      <right style="thin">
        <color theme="2" tint="-0.749961851863155"/>
      </right>
      <top/>
      <bottom/>
      <diagonal/>
    </border>
    <border>
      <left style="thin">
        <color theme="2" tint="-0.749961851863155"/>
      </left>
      <right style="thin">
        <color theme="2" tint="-0.749961851863155"/>
      </right>
      <top style="thin">
        <color theme="6" tint="-0.499984740745262"/>
      </top>
      <bottom style="thin">
        <color theme="6" tint="-0.499984740745262"/>
      </bottom>
      <diagonal/>
    </border>
    <border>
      <left style="thin">
        <color theme="2" tint="-0.499984740745262"/>
      </left>
      <right style="thin">
        <color theme="2" tint="-0.749961851863155"/>
      </right>
      <top/>
      <bottom style="thin">
        <color theme="6" tint="-0.499984740745262"/>
      </bottom>
      <diagonal/>
    </border>
    <border>
      <left/>
      <right/>
      <top style="thin">
        <color theme="6" tint="-0.499984740745262"/>
      </top>
      <bottom/>
      <diagonal/>
    </border>
    <border>
      <left/>
      <right style="thin">
        <color theme="6" tint="-0.499984740745262"/>
      </right>
      <top style="thin">
        <color theme="6" tint="-0.499984740745262"/>
      </top>
      <bottom style="hair">
        <color theme="2" tint="-0.749961851863155"/>
      </bottom>
      <diagonal/>
    </border>
    <border>
      <left/>
      <right style="thin">
        <color theme="6" tint="-0.499984740745262"/>
      </right>
      <top style="hair">
        <color theme="2" tint="-0.749961851863155"/>
      </top>
      <bottom style="hair">
        <color theme="2" tint="-0.749961851863155"/>
      </bottom>
      <diagonal/>
    </border>
    <border>
      <left/>
      <right style="thin">
        <color theme="6" tint="-0.499984740745262"/>
      </right>
      <top style="hair">
        <color theme="2" tint="-0.749961851863155"/>
      </top>
      <bottom style="thin">
        <color theme="6" tint="-0.499984740745262"/>
      </bottom>
      <diagonal/>
    </border>
    <border>
      <left/>
      <right style="thin">
        <color theme="6" tint="-0.499984740745262"/>
      </right>
      <top/>
      <bottom style="thin">
        <color theme="2" tint="-0.749961851863155"/>
      </bottom>
      <diagonal/>
    </border>
    <border>
      <left/>
      <right/>
      <top style="thin">
        <color theme="6" tint="-0.499984740745262"/>
      </top>
      <bottom style="thin">
        <color theme="6" tint="-0.499984740745262"/>
      </bottom>
      <diagonal/>
    </border>
    <border>
      <left/>
      <right style="thin">
        <color theme="6" tint="-0.499984740745262"/>
      </right>
      <top style="thin">
        <color theme="6" tint="-0.499984740745262"/>
      </top>
      <bottom style="thin">
        <color theme="6" tint="-0.499984740745262"/>
      </bottom>
      <diagonal/>
    </border>
    <border>
      <left/>
      <right style="thin">
        <color theme="0" tint="-0.14996795556505021"/>
      </right>
      <top style="thin">
        <color theme="2" tint="-0.749961851863155"/>
      </top>
      <bottom style="thin">
        <color theme="2" tint="-0.749961851863155"/>
      </bottom>
      <diagonal/>
    </border>
    <border>
      <left style="thin">
        <color theme="0" tint="-0.14996795556505021"/>
      </left>
      <right style="thin">
        <color theme="0" tint="-0.14996795556505021"/>
      </right>
      <top style="thin">
        <color theme="2" tint="-0.749961851863155"/>
      </top>
      <bottom style="thin">
        <color theme="2" tint="-0.749961851863155"/>
      </bottom>
      <diagonal/>
    </border>
    <border>
      <left style="thin">
        <color theme="0" tint="-0.14996795556505021"/>
      </left>
      <right style="thin">
        <color theme="0" tint="-0.14993743705557422"/>
      </right>
      <top style="thin">
        <color theme="2" tint="-0.749961851863155"/>
      </top>
      <bottom style="thin">
        <color theme="2" tint="-0.749961851863155"/>
      </bottom>
      <diagonal/>
    </border>
    <border>
      <left style="thin">
        <color indexed="64"/>
      </left>
      <right style="medium">
        <color indexed="64"/>
      </right>
      <top style="medium">
        <color indexed="64"/>
      </top>
      <bottom style="medium">
        <color indexed="64"/>
      </bottom>
      <diagonal/>
    </border>
    <border>
      <left/>
      <right/>
      <top style="medium">
        <color indexed="64"/>
      </top>
      <bottom/>
      <diagonal/>
    </border>
    <border>
      <left/>
      <right/>
      <top style="thick">
        <color theme="2" tint="-0.749961851863155"/>
      </top>
      <bottom/>
      <diagonal/>
    </border>
    <border>
      <left style="thin">
        <color theme="6" tint="-0.499984740745262"/>
      </left>
      <right/>
      <top style="thick">
        <color theme="2" tint="-0.749961851863155"/>
      </top>
      <bottom style="thin">
        <color theme="6" tint="-0.499984740745262"/>
      </bottom>
      <diagonal/>
    </border>
    <border>
      <left style="thin">
        <color theme="6" tint="-0.499984740745262"/>
      </left>
      <right/>
      <top style="thin">
        <color theme="6" tint="-0.499984740745262"/>
      </top>
      <bottom style="thick">
        <color theme="2" tint="-0.749961851863155"/>
      </bottom>
      <diagonal/>
    </border>
    <border>
      <left style="thin">
        <color theme="6" tint="-0.499984740745262"/>
      </left>
      <right/>
      <top style="thin">
        <color theme="6" tint="-0.499984740745262"/>
      </top>
      <bottom/>
      <diagonal/>
    </border>
    <border>
      <left style="thick">
        <color indexed="64"/>
      </left>
      <right style="thin">
        <color indexed="64"/>
      </right>
      <top style="thick">
        <color indexed="64"/>
      </top>
      <bottom style="thin">
        <color indexed="64"/>
      </bottom>
      <diagonal/>
    </border>
    <border>
      <left style="thin">
        <color indexed="64"/>
      </left>
      <right style="thin">
        <color indexed="64"/>
      </right>
      <top style="thick">
        <color indexed="64"/>
      </top>
      <bottom style="thin">
        <color indexed="64"/>
      </bottom>
      <diagonal/>
    </border>
    <border>
      <left style="thin">
        <color indexed="64"/>
      </left>
      <right style="thick">
        <color indexed="64"/>
      </right>
      <top style="thick">
        <color indexed="64"/>
      </top>
      <bottom style="thin">
        <color indexed="64"/>
      </bottom>
      <diagonal/>
    </border>
    <border>
      <left style="thin">
        <color indexed="64"/>
      </left>
      <right/>
      <top style="thick">
        <color indexed="64"/>
      </top>
      <bottom style="thin">
        <color indexed="64"/>
      </bottom>
      <diagonal/>
    </border>
    <border>
      <left/>
      <right style="thin">
        <color indexed="64"/>
      </right>
      <top style="thick">
        <color indexed="64"/>
      </top>
      <bottom style="thin">
        <color indexed="64"/>
      </bottom>
      <diagonal/>
    </border>
    <border>
      <left style="thick">
        <color indexed="64"/>
      </left>
      <right style="thick">
        <color indexed="64"/>
      </right>
      <top style="thick">
        <color indexed="64"/>
      </top>
      <bottom style="thin">
        <color indexed="64"/>
      </bottom>
      <diagonal/>
    </border>
    <border>
      <left style="thick">
        <color indexed="64"/>
      </left>
      <right style="thick">
        <color indexed="64"/>
      </right>
      <top style="thin">
        <color indexed="64"/>
      </top>
      <bottom style="thin">
        <color indexed="64"/>
      </bottom>
      <diagonal/>
    </border>
    <border>
      <left style="thick">
        <color indexed="64"/>
      </left>
      <right style="thick">
        <color indexed="64"/>
      </right>
      <top style="thin">
        <color indexed="64"/>
      </top>
      <bottom style="thick">
        <color indexed="64"/>
      </bottom>
      <diagonal/>
    </border>
    <border>
      <left style="thick">
        <color indexed="64"/>
      </left>
      <right style="thin">
        <color indexed="64"/>
      </right>
      <top style="thin">
        <color indexed="64"/>
      </top>
      <bottom/>
      <diagonal/>
    </border>
    <border>
      <left style="thin">
        <color indexed="64"/>
      </left>
      <right style="thick">
        <color indexed="64"/>
      </right>
      <top style="thin">
        <color indexed="64"/>
      </top>
      <bottom/>
      <diagonal/>
    </border>
    <border>
      <left style="thick">
        <color indexed="64"/>
      </left>
      <right style="thick">
        <color indexed="64"/>
      </right>
      <top style="thin">
        <color indexed="64"/>
      </top>
      <bottom/>
      <diagonal/>
    </border>
    <border>
      <left style="thick">
        <color indexed="64"/>
      </left>
      <right style="thick">
        <color indexed="64"/>
      </right>
      <top/>
      <bottom style="thin">
        <color indexed="64"/>
      </bottom>
      <diagonal/>
    </border>
    <border>
      <left style="thick">
        <color indexed="64"/>
      </left>
      <right/>
      <top/>
      <bottom style="thin">
        <color indexed="64"/>
      </bottom>
      <diagonal/>
    </border>
    <border>
      <left style="thick">
        <color indexed="64"/>
      </left>
      <right/>
      <top style="thin">
        <color indexed="64"/>
      </top>
      <bottom style="thin">
        <color indexed="64"/>
      </bottom>
      <diagonal/>
    </border>
    <border>
      <left style="thick">
        <color indexed="64"/>
      </left>
      <right/>
      <top style="thin">
        <color indexed="64"/>
      </top>
      <bottom/>
      <diagonal/>
    </border>
    <border>
      <left style="thick">
        <color indexed="64"/>
      </left>
      <right/>
      <top style="thick">
        <color indexed="64"/>
      </top>
      <bottom style="thin">
        <color indexed="64"/>
      </bottom>
      <diagonal/>
    </border>
    <border>
      <left style="thick">
        <color indexed="64"/>
      </left>
      <right/>
      <top style="thin">
        <color indexed="64"/>
      </top>
      <bottom style="thick">
        <color indexed="64"/>
      </bottom>
      <diagonal/>
    </border>
    <border>
      <left/>
      <right style="thick">
        <color indexed="64"/>
      </right>
      <top/>
      <bottom style="thin">
        <color indexed="64"/>
      </bottom>
      <diagonal/>
    </border>
    <border>
      <left/>
      <right style="thick">
        <color indexed="64"/>
      </right>
      <top style="thin">
        <color indexed="64"/>
      </top>
      <bottom style="thin">
        <color indexed="64"/>
      </bottom>
      <diagonal/>
    </border>
    <border>
      <left/>
      <right style="thick">
        <color indexed="64"/>
      </right>
      <top style="thin">
        <color indexed="64"/>
      </top>
      <bottom/>
      <diagonal/>
    </border>
    <border>
      <left/>
      <right style="thick">
        <color indexed="64"/>
      </right>
      <top style="thick">
        <color indexed="64"/>
      </top>
      <bottom style="thin">
        <color indexed="64"/>
      </bottom>
      <diagonal/>
    </border>
    <border>
      <left/>
      <right style="thick">
        <color indexed="64"/>
      </right>
      <top style="thin">
        <color indexed="64"/>
      </top>
      <bottom style="thick">
        <color indexed="64"/>
      </bottom>
      <diagonal/>
    </border>
    <border>
      <left/>
      <right/>
      <top style="thick">
        <color indexed="64"/>
      </top>
      <bottom style="thin">
        <color indexed="64"/>
      </bottom>
      <diagonal/>
    </border>
    <border>
      <left/>
      <right/>
      <top style="thin">
        <color indexed="64"/>
      </top>
      <bottom style="thick">
        <color indexed="64"/>
      </bottom>
      <diagonal/>
    </border>
    <border>
      <left style="thin">
        <color theme="2" tint="-0.749961851863155"/>
      </left>
      <right/>
      <top/>
      <bottom style="thin">
        <color theme="2" tint="-0.499984740745262"/>
      </bottom>
      <diagonal/>
    </border>
    <border>
      <left/>
      <right style="thin">
        <color theme="2" tint="-0.749961851863155"/>
      </right>
      <top/>
      <bottom style="thin">
        <color theme="2" tint="-0.499984740745262"/>
      </bottom>
      <diagonal/>
    </border>
    <border>
      <left style="medium">
        <color indexed="64"/>
      </left>
      <right style="medium">
        <color indexed="64"/>
      </right>
      <top style="medium">
        <color indexed="64"/>
      </top>
      <bottom/>
      <diagonal/>
    </border>
    <border>
      <left/>
      <right style="thin">
        <color indexed="64"/>
      </right>
      <top style="medium">
        <color indexed="64"/>
      </top>
      <bottom style="thin">
        <color indexed="64"/>
      </bottom>
      <diagonal/>
    </border>
    <border>
      <left style="medium">
        <color indexed="64"/>
      </left>
      <right style="medium">
        <color indexed="64"/>
      </right>
      <top/>
      <bottom/>
      <diagonal/>
    </border>
    <border>
      <left style="medium">
        <color indexed="64"/>
      </left>
      <right style="medium">
        <color indexed="64"/>
      </right>
      <top style="thin">
        <color indexed="64"/>
      </top>
      <bottom/>
      <diagonal/>
    </border>
    <border>
      <left style="medium">
        <color indexed="64"/>
      </left>
      <right style="thin">
        <color indexed="64"/>
      </right>
      <top/>
      <bottom style="medium">
        <color indexed="64"/>
      </bottom>
      <diagonal/>
    </border>
    <border>
      <left style="thin">
        <color indexed="64"/>
      </left>
      <right style="medium">
        <color indexed="64"/>
      </right>
      <top/>
      <bottom style="medium">
        <color indexed="64"/>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style="thin">
        <color indexed="64"/>
      </top>
      <bottom/>
      <diagonal/>
    </border>
    <border>
      <left/>
      <right/>
      <top style="double">
        <color indexed="64"/>
      </top>
      <bottom/>
      <diagonal/>
    </border>
    <border>
      <left style="double">
        <color theme="0" tint="-0.34998626667073579"/>
      </left>
      <right style="double">
        <color theme="0" tint="-0.34998626667073579"/>
      </right>
      <top style="double">
        <color theme="0" tint="-0.34998626667073579"/>
      </top>
      <bottom style="double">
        <color theme="0" tint="-0.34998626667073579"/>
      </bottom>
      <diagonal/>
    </border>
    <border>
      <left style="thin">
        <color theme="0" tint="-0.34998626667073579"/>
      </left>
      <right/>
      <top style="thin">
        <color theme="0" tint="-0.34998626667073579"/>
      </top>
      <bottom style="thin">
        <color theme="0" tint="-0.34998626667073579"/>
      </bottom>
      <diagonal/>
    </border>
    <border>
      <left style="medium">
        <color rgb="FFDDDDDD"/>
      </left>
      <right/>
      <top style="medium">
        <color rgb="FFDDDDDD"/>
      </top>
      <bottom/>
      <diagonal/>
    </border>
    <border>
      <left/>
      <right/>
      <top style="medium">
        <color rgb="FFDDDDDD"/>
      </top>
      <bottom/>
      <diagonal/>
    </border>
    <border>
      <left/>
      <right style="medium">
        <color rgb="FFDDDDDD"/>
      </right>
      <top style="medium">
        <color rgb="FFDDDDDD"/>
      </top>
      <bottom/>
      <diagonal/>
    </border>
    <border>
      <left style="medium">
        <color rgb="FFDDDDDD"/>
      </left>
      <right/>
      <top/>
      <bottom/>
      <diagonal/>
    </border>
    <border>
      <left/>
      <right style="medium">
        <color rgb="FFDDDDDD"/>
      </right>
      <top/>
      <bottom/>
      <diagonal/>
    </border>
    <border>
      <left style="medium">
        <color rgb="FFDDDDDD"/>
      </left>
      <right/>
      <top/>
      <bottom style="medium">
        <color rgb="FFDDDDDD"/>
      </bottom>
      <diagonal/>
    </border>
    <border>
      <left/>
      <right/>
      <top/>
      <bottom style="medium">
        <color rgb="FFDDDDDD"/>
      </bottom>
      <diagonal/>
    </border>
    <border>
      <left/>
      <right style="medium">
        <color rgb="FFDDDDDD"/>
      </right>
      <top/>
      <bottom style="medium">
        <color rgb="FFDDDDDD"/>
      </bottom>
      <diagonal/>
    </border>
    <border>
      <left/>
      <right style="medium">
        <color indexed="64"/>
      </right>
      <top style="thin">
        <color indexed="64"/>
      </top>
      <bottom/>
      <diagonal/>
    </border>
    <border>
      <left/>
      <right style="medium">
        <color indexed="64"/>
      </right>
      <top style="medium">
        <color indexed="64"/>
      </top>
      <bottom style="thin">
        <color indexed="64"/>
      </bottom>
      <diagonal/>
    </border>
  </borders>
  <cellStyleXfs count="6">
    <xf numFmtId="0" fontId="0" fillId="0" borderId="0"/>
    <xf numFmtId="9" fontId="1" fillId="0" borderId="0" applyFont="0" applyFill="0" applyBorder="0" applyAlignment="0" applyProtection="0"/>
    <xf numFmtId="0" fontId="2" fillId="0" borderId="0"/>
    <xf numFmtId="0" fontId="42" fillId="33" borderId="0" applyFont="0" applyBorder="0" applyAlignment="0"/>
    <xf numFmtId="0" fontId="47" fillId="34" borderId="0" applyNumberFormat="0" applyBorder="0" applyAlignment="0" applyProtection="0"/>
    <xf numFmtId="0" fontId="124" fillId="0" borderId="0" applyNumberFormat="0" applyFill="0" applyBorder="0" applyAlignment="0" applyProtection="0"/>
  </cellStyleXfs>
  <cellXfs count="1666">
    <xf numFmtId="0" fontId="0" fillId="0" borderId="0" xfId="0"/>
    <xf numFmtId="0" fontId="0" fillId="0" borderId="0" xfId="0" applyAlignment="1">
      <alignment wrapText="1"/>
    </xf>
    <xf numFmtId="0" fontId="3" fillId="0" borderId="0" xfId="2" applyFont="1" applyAlignment="1">
      <alignment vertical="center"/>
    </xf>
    <xf numFmtId="0" fontId="4" fillId="3" borderId="1" xfId="2" applyFont="1" applyFill="1" applyBorder="1" applyAlignment="1">
      <alignment vertical="center"/>
    </xf>
    <xf numFmtId="0" fontId="2" fillId="0" borderId="0" xfId="2"/>
    <xf numFmtId="0" fontId="6" fillId="0" borderId="3" xfId="2" applyFont="1" applyBorder="1" applyAlignment="1">
      <alignment vertical="center"/>
    </xf>
    <xf numFmtId="0" fontId="6" fillId="0" borderId="4" xfId="2" applyFont="1" applyBorder="1" applyAlignment="1">
      <alignment vertical="center"/>
    </xf>
    <xf numFmtId="0" fontId="6" fillId="6" borderId="1" xfId="2" applyFont="1" applyFill="1" applyBorder="1" applyAlignment="1">
      <alignment horizontal="center" vertical="center"/>
    </xf>
    <xf numFmtId="0" fontId="6" fillId="0" borderId="1" xfId="2" applyFont="1" applyBorder="1" applyAlignment="1">
      <alignment vertical="center"/>
    </xf>
    <xf numFmtId="0" fontId="6" fillId="0" borderId="7" xfId="2" applyFont="1" applyBorder="1" applyAlignment="1">
      <alignment vertical="center"/>
    </xf>
    <xf numFmtId="0" fontId="0" fillId="0" borderId="9" xfId="0" applyBorder="1" applyAlignment="1">
      <alignment horizontal="center"/>
    </xf>
    <xf numFmtId="0" fontId="0" fillId="0" borderId="9" xfId="0" applyBorder="1"/>
    <xf numFmtId="0" fontId="6" fillId="6" borderId="9" xfId="2" applyFont="1" applyFill="1" applyBorder="1" applyAlignment="1">
      <alignment vertical="center"/>
    </xf>
    <xf numFmtId="0" fontId="5" fillId="4" borderId="9" xfId="2" applyFont="1" applyFill="1" applyBorder="1" applyAlignment="1">
      <alignment horizontal="center" vertical="center"/>
    </xf>
    <xf numFmtId="0" fontId="7" fillId="7" borderId="9" xfId="2" applyFont="1" applyFill="1" applyBorder="1" applyAlignment="1">
      <alignment vertical="center"/>
    </xf>
    <xf numFmtId="0" fontId="5" fillId="4" borderId="13" xfId="2" applyFont="1" applyFill="1" applyBorder="1" applyAlignment="1">
      <alignment horizontal="center" vertical="center"/>
    </xf>
    <xf numFmtId="0" fontId="3" fillId="0" borderId="17" xfId="2" applyFont="1" applyBorder="1" applyAlignment="1">
      <alignment vertical="center"/>
    </xf>
    <xf numFmtId="0" fontId="6" fillId="6" borderId="19" xfId="2" applyFont="1" applyFill="1" applyBorder="1" applyAlignment="1">
      <alignment horizontal="center" vertical="center"/>
    </xf>
    <xf numFmtId="0" fontId="6" fillId="0" borderId="18" xfId="2" applyFont="1" applyBorder="1" applyAlignment="1">
      <alignment vertical="center"/>
    </xf>
    <xf numFmtId="0" fontId="6" fillId="0" borderId="20" xfId="2" applyFont="1" applyBorder="1" applyAlignment="1">
      <alignment vertical="center"/>
    </xf>
    <xf numFmtId="0" fontId="7" fillId="7" borderId="22" xfId="2" applyFont="1" applyFill="1" applyBorder="1" applyAlignment="1">
      <alignment vertical="center"/>
    </xf>
    <xf numFmtId="0" fontId="4" fillId="3" borderId="9" xfId="2" applyFont="1" applyFill="1" applyBorder="1" applyAlignment="1">
      <alignment vertical="center"/>
    </xf>
    <xf numFmtId="0" fontId="2" fillId="0" borderId="9" xfId="2" applyBorder="1"/>
    <xf numFmtId="0" fontId="3" fillId="0" borderId="9" xfId="2" applyFont="1" applyBorder="1" applyAlignment="1">
      <alignment vertical="center"/>
    </xf>
    <xf numFmtId="0" fontId="6" fillId="6" borderId="9" xfId="2" applyFont="1" applyFill="1" applyBorder="1" applyAlignment="1">
      <alignment horizontal="center" vertical="center"/>
    </xf>
    <xf numFmtId="0" fontId="6" fillId="0" borderId="9" xfId="2" applyFont="1" applyBorder="1" applyAlignment="1">
      <alignment vertical="center"/>
    </xf>
    <xf numFmtId="0" fontId="4" fillId="0" borderId="9" xfId="2" applyFont="1" applyBorder="1" applyAlignment="1">
      <alignment vertical="center"/>
    </xf>
    <xf numFmtId="0" fontId="0" fillId="0" borderId="28" xfId="0" applyBorder="1"/>
    <xf numFmtId="0" fontId="12" fillId="0" borderId="28" xfId="0" applyFont="1" applyBorder="1" applyAlignment="1">
      <alignment wrapText="1"/>
    </xf>
    <xf numFmtId="0" fontId="12" fillId="0" borderId="29" xfId="0" applyFont="1" applyBorder="1" applyAlignment="1">
      <alignment wrapText="1"/>
    </xf>
    <xf numFmtId="0" fontId="12" fillId="0" borderId="9" xfId="0" applyFont="1" applyBorder="1" applyAlignment="1">
      <alignment wrapText="1"/>
    </xf>
    <xf numFmtId="0" fontId="12" fillId="0" borderId="9" xfId="0" applyFont="1" applyBorder="1"/>
    <xf numFmtId="0" fontId="14" fillId="0" borderId="9" xfId="0" applyFont="1" applyBorder="1" applyAlignment="1">
      <alignment vertical="top" wrapText="1"/>
    </xf>
    <xf numFmtId="0" fontId="16" fillId="0" borderId="45" xfId="0" applyFont="1" applyBorder="1" applyAlignment="1">
      <alignment wrapText="1"/>
    </xf>
    <xf numFmtId="0" fontId="12" fillId="13" borderId="9" xfId="0" applyFont="1" applyFill="1" applyBorder="1" applyAlignment="1">
      <alignment wrapText="1"/>
    </xf>
    <xf numFmtId="0" fontId="19" fillId="15" borderId="51" xfId="0" applyFont="1" applyFill="1" applyBorder="1"/>
    <xf numFmtId="0" fontId="19" fillId="15" borderId="52" xfId="0" applyFont="1" applyFill="1" applyBorder="1"/>
    <xf numFmtId="0" fontId="19" fillId="15" borderId="52" xfId="0" applyFont="1" applyFill="1" applyBorder="1" applyAlignment="1">
      <alignment wrapText="1"/>
    </xf>
    <xf numFmtId="0" fontId="19" fillId="15" borderId="53" xfId="0" applyFont="1" applyFill="1" applyBorder="1"/>
    <xf numFmtId="0" fontId="18" fillId="17" borderId="54" xfId="0" applyFont="1" applyFill="1" applyBorder="1"/>
    <xf numFmtId="0" fontId="19" fillId="18" borderId="55" xfId="0" applyFont="1" applyFill="1" applyBorder="1"/>
    <xf numFmtId="0" fontId="19" fillId="0" borderId="31" xfId="0" applyFont="1" applyBorder="1" applyAlignment="1">
      <alignment horizontal="center"/>
    </xf>
    <xf numFmtId="0" fontId="19" fillId="18" borderId="56" xfId="0" applyFont="1" applyFill="1" applyBorder="1"/>
    <xf numFmtId="0" fontId="19" fillId="17" borderId="57" xfId="0" applyFont="1" applyFill="1" applyBorder="1"/>
    <xf numFmtId="0" fontId="19" fillId="18" borderId="58" xfId="0" applyFont="1" applyFill="1" applyBorder="1"/>
    <xf numFmtId="0" fontId="19" fillId="0" borderId="28" xfId="0" applyFont="1" applyBorder="1" applyAlignment="1">
      <alignment horizontal="center" vertical="center"/>
    </xf>
    <xf numFmtId="0" fontId="19" fillId="18" borderId="59" xfId="0" applyFont="1" applyFill="1" applyBorder="1"/>
    <xf numFmtId="0" fontId="19" fillId="17" borderId="57" xfId="0" applyFont="1" applyFill="1" applyBorder="1" applyAlignment="1">
      <alignment wrapText="1"/>
    </xf>
    <xf numFmtId="0" fontId="19" fillId="18" borderId="58" xfId="0" applyFont="1" applyFill="1" applyBorder="1" applyAlignment="1">
      <alignment wrapText="1"/>
    </xf>
    <xf numFmtId="0" fontId="19" fillId="18" borderId="59" xfId="0" applyFont="1" applyFill="1" applyBorder="1" applyAlignment="1">
      <alignment wrapText="1"/>
    </xf>
    <xf numFmtId="0" fontId="18" fillId="17" borderId="57" xfId="0" applyFont="1" applyFill="1" applyBorder="1" applyAlignment="1">
      <alignment wrapText="1"/>
    </xf>
    <xf numFmtId="0" fontId="19" fillId="11" borderId="28" xfId="0" applyFont="1" applyFill="1" applyBorder="1" applyAlignment="1">
      <alignment horizontal="center" vertical="center"/>
    </xf>
    <xf numFmtId="0" fontId="18" fillId="17" borderId="57" xfId="0" applyFont="1" applyFill="1" applyBorder="1"/>
    <xf numFmtId="0" fontId="20" fillId="11" borderId="28" xfId="0" applyFont="1" applyFill="1" applyBorder="1" applyAlignment="1">
      <alignment horizontal="center" vertical="center"/>
    </xf>
    <xf numFmtId="0" fontId="19" fillId="11" borderId="28" xfId="0" applyFont="1" applyFill="1" applyBorder="1" applyAlignment="1">
      <alignment horizontal="center"/>
    </xf>
    <xf numFmtId="0" fontId="21" fillId="17" borderId="60" xfId="0" applyFont="1" applyFill="1" applyBorder="1" applyAlignment="1">
      <alignment wrapText="1"/>
    </xf>
    <xf numFmtId="0" fontId="21" fillId="18" borderId="61" xfId="0" applyFont="1" applyFill="1" applyBorder="1"/>
    <xf numFmtId="0" fontId="19" fillId="18" borderId="62" xfId="0" applyFont="1" applyFill="1" applyBorder="1"/>
    <xf numFmtId="0" fontId="0" fillId="11" borderId="28" xfId="0" applyFill="1" applyBorder="1" applyAlignment="1">
      <alignment horizontal="center"/>
    </xf>
    <xf numFmtId="0" fontId="19" fillId="15" borderId="9" xfId="0" applyFont="1" applyFill="1" applyBorder="1" applyAlignment="1">
      <alignment horizontal="center" wrapText="1"/>
    </xf>
    <xf numFmtId="0" fontId="19" fillId="15" borderId="9" xfId="0" applyFont="1" applyFill="1" applyBorder="1" applyAlignment="1">
      <alignment horizontal="center"/>
    </xf>
    <xf numFmtId="0" fontId="19" fillId="13" borderId="0" xfId="0" applyFont="1" applyFill="1"/>
    <xf numFmtId="0" fontId="22" fillId="0" borderId="0" xfId="0" applyFont="1"/>
    <xf numFmtId="0" fontId="22" fillId="15" borderId="64" xfId="0" applyFont="1" applyFill="1" applyBorder="1"/>
    <xf numFmtId="0" fontId="22" fillId="15" borderId="51" xfId="0" applyFont="1" applyFill="1" applyBorder="1"/>
    <xf numFmtId="0" fontId="22" fillId="15" borderId="52" xfId="0" applyFont="1" applyFill="1" applyBorder="1"/>
    <xf numFmtId="0" fontId="22" fillId="15" borderId="44" xfId="0" applyFont="1" applyFill="1" applyBorder="1"/>
    <xf numFmtId="0" fontId="22" fillId="15" borderId="66" xfId="0" applyFont="1" applyFill="1" applyBorder="1" applyAlignment="1">
      <alignment wrapText="1"/>
    </xf>
    <xf numFmtId="0" fontId="22" fillId="15" borderId="67" xfId="0" applyFont="1" applyFill="1" applyBorder="1"/>
    <xf numFmtId="0" fontId="22" fillId="15" borderId="4" xfId="0" applyFont="1" applyFill="1" applyBorder="1"/>
    <xf numFmtId="0" fontId="22" fillId="15" borderId="5" xfId="0" applyFont="1" applyFill="1" applyBorder="1"/>
    <xf numFmtId="0" fontId="22" fillId="15" borderId="68" xfId="0" applyFont="1" applyFill="1" applyBorder="1"/>
    <xf numFmtId="0" fontId="22" fillId="15" borderId="54" xfId="0" applyFont="1" applyFill="1" applyBorder="1"/>
    <xf numFmtId="0" fontId="22" fillId="0" borderId="69" xfId="0" applyFont="1" applyBorder="1" applyAlignment="1">
      <alignment horizontal="center"/>
    </xf>
    <xf numFmtId="0" fontId="22" fillId="13" borderId="70" xfId="0" applyFont="1" applyFill="1" applyBorder="1"/>
    <xf numFmtId="0" fontId="22" fillId="13" borderId="71" xfId="0" applyFont="1" applyFill="1" applyBorder="1"/>
    <xf numFmtId="2" fontId="22" fillId="0" borderId="70" xfId="0" applyNumberFormat="1" applyFont="1" applyBorder="1"/>
    <xf numFmtId="2" fontId="22" fillId="0" borderId="72" xfId="0" applyNumberFormat="1" applyFont="1" applyBorder="1"/>
    <xf numFmtId="0" fontId="22" fillId="15" borderId="73" xfId="0" applyFont="1" applyFill="1" applyBorder="1"/>
    <xf numFmtId="0" fontId="22" fillId="15" borderId="57" xfId="0" applyFont="1" applyFill="1" applyBorder="1"/>
    <xf numFmtId="0" fontId="22" fillId="13" borderId="57" xfId="0" applyFont="1" applyFill="1" applyBorder="1"/>
    <xf numFmtId="0" fontId="22" fillId="13" borderId="69" xfId="0" applyFont="1" applyFill="1" applyBorder="1"/>
    <xf numFmtId="165" fontId="23" fillId="19" borderId="69" xfId="0" applyNumberFormat="1" applyFont="1" applyFill="1" applyBorder="1" applyAlignment="1">
      <alignment horizontal="center"/>
    </xf>
    <xf numFmtId="0" fontId="23" fillId="19" borderId="57" xfId="0" applyFont="1" applyFill="1" applyBorder="1"/>
    <xf numFmtId="0" fontId="23" fillId="19" borderId="69" xfId="0" applyFont="1" applyFill="1" applyBorder="1"/>
    <xf numFmtId="0" fontId="22" fillId="15" borderId="75" xfId="0" applyFont="1" applyFill="1" applyBorder="1"/>
    <xf numFmtId="0" fontId="22" fillId="15" borderId="60" xfId="0" applyFont="1" applyFill="1" applyBorder="1"/>
    <xf numFmtId="0" fontId="23" fillId="19" borderId="63" xfId="0" applyFont="1" applyFill="1" applyBorder="1"/>
    <xf numFmtId="0" fontId="23" fillId="19" borderId="60" xfId="0" applyFont="1" applyFill="1" applyBorder="1"/>
    <xf numFmtId="0" fontId="23" fillId="19" borderId="63" xfId="0" applyFont="1" applyFill="1" applyBorder="1" applyAlignment="1">
      <alignment horizontal="center"/>
    </xf>
    <xf numFmtId="0" fontId="23" fillId="19" borderId="60" xfId="0" applyFont="1" applyFill="1" applyBorder="1" applyAlignment="1">
      <alignment horizontal="center"/>
    </xf>
    <xf numFmtId="0" fontId="23" fillId="19" borderId="76" xfId="0" applyFont="1" applyFill="1" applyBorder="1" applyAlignment="1">
      <alignment horizontal="center"/>
    </xf>
    <xf numFmtId="0" fontId="22" fillId="13" borderId="0" xfId="0" applyFont="1" applyFill="1"/>
    <xf numFmtId="0" fontId="25" fillId="8" borderId="83" xfId="0" applyFont="1" applyFill="1" applyBorder="1" applyAlignment="1">
      <alignment horizontal="center" vertical="center"/>
    </xf>
    <xf numFmtId="0" fontId="24" fillId="13" borderId="0" xfId="0" applyFont="1" applyFill="1" applyAlignment="1">
      <alignment vertical="center" textRotation="90"/>
    </xf>
    <xf numFmtId="0" fontId="28" fillId="4" borderId="89" xfId="0" applyFont="1" applyFill="1" applyBorder="1" applyAlignment="1">
      <alignment vertical="center"/>
    </xf>
    <xf numFmtId="0" fontId="25" fillId="21" borderId="91" xfId="0" applyFont="1" applyFill="1" applyBorder="1" applyAlignment="1">
      <alignment horizontal="center" vertical="center"/>
    </xf>
    <xf numFmtId="0" fontId="25" fillId="22" borderId="91" xfId="0" applyFont="1" applyFill="1" applyBorder="1" applyAlignment="1">
      <alignment horizontal="center" vertical="center"/>
    </xf>
    <xf numFmtId="0" fontId="0" fillId="0" borderId="9" xfId="0" applyBorder="1" applyAlignment="1">
      <alignment horizontal="center" vertical="center"/>
    </xf>
    <xf numFmtId="0" fontId="33" fillId="23" borderId="96" xfId="0" applyFont="1" applyFill="1" applyBorder="1" applyAlignment="1">
      <alignment horizontal="center" wrapText="1"/>
    </xf>
    <xf numFmtId="0" fontId="33" fillId="23" borderId="97" xfId="0" applyFont="1" applyFill="1" applyBorder="1" applyAlignment="1">
      <alignment horizontal="center" wrapText="1"/>
    </xf>
    <xf numFmtId="0" fontId="3" fillId="23" borderId="98" xfId="0" applyFont="1" applyFill="1" applyBorder="1" applyAlignment="1">
      <alignment horizontal="center" wrapText="1"/>
    </xf>
    <xf numFmtId="0" fontId="0" fillId="0" borderId="77" xfId="0" applyBorder="1" applyAlignment="1">
      <alignment horizontal="center" wrapText="1"/>
    </xf>
    <xf numFmtId="0" fontId="0" fillId="0" borderId="0" xfId="0" applyAlignment="1">
      <alignment horizontal="center" wrapText="1"/>
    </xf>
    <xf numFmtId="0" fontId="0" fillId="0" borderId="99" xfId="0" applyBorder="1" applyAlignment="1">
      <alignment horizontal="center" wrapText="1"/>
    </xf>
    <xf numFmtId="0" fontId="35" fillId="24" borderId="77" xfId="0" applyFont="1" applyFill="1" applyBorder="1"/>
    <xf numFmtId="3" fontId="0" fillId="0" borderId="0" xfId="0" applyNumberFormat="1"/>
    <xf numFmtId="9" fontId="0" fillId="0" borderId="0" xfId="0" applyNumberFormat="1"/>
    <xf numFmtId="2" fontId="0" fillId="0" borderId="0" xfId="0" applyNumberFormat="1"/>
    <xf numFmtId="0" fontId="35" fillId="0" borderId="99" xfId="0" applyFont="1" applyBorder="1"/>
    <xf numFmtId="0" fontId="35" fillId="5" borderId="77" xfId="0" applyFont="1" applyFill="1" applyBorder="1"/>
    <xf numFmtId="0" fontId="35" fillId="21" borderId="77" xfId="0" applyFont="1" applyFill="1" applyBorder="1"/>
    <xf numFmtId="0" fontId="35" fillId="25" borderId="77" xfId="0" applyFont="1" applyFill="1" applyBorder="1"/>
    <xf numFmtId="0" fontId="35" fillId="26" borderId="77" xfId="0" applyFont="1" applyFill="1" applyBorder="1"/>
    <xf numFmtId="0" fontId="35" fillId="0" borderId="77" xfId="0" applyFont="1" applyBorder="1"/>
    <xf numFmtId="0" fontId="0" fillId="0" borderId="77" xfId="0" applyBorder="1"/>
    <xf numFmtId="0" fontId="0" fillId="0" borderId="99" xfId="0" applyBorder="1"/>
    <xf numFmtId="0" fontId="0" fillId="0" borderId="56" xfId="0" applyBorder="1"/>
    <xf numFmtId="3" fontId="3" fillId="0" borderId="71" xfId="0" applyNumberFormat="1" applyFont="1" applyBorder="1"/>
    <xf numFmtId="9" fontId="3" fillId="0" borderId="71" xfId="0" applyNumberFormat="1" applyFont="1" applyBorder="1"/>
    <xf numFmtId="0" fontId="0" fillId="0" borderId="71" xfId="0" applyBorder="1"/>
    <xf numFmtId="0" fontId="0" fillId="0" borderId="55" xfId="0" applyBorder="1"/>
    <xf numFmtId="0" fontId="36" fillId="27" borderId="0" xfId="0" applyFont="1" applyFill="1"/>
    <xf numFmtId="0" fontId="36" fillId="27" borderId="104" xfId="0" applyFont="1" applyFill="1" applyBorder="1"/>
    <xf numFmtId="0" fontId="38" fillId="27" borderId="105" xfId="0" applyFont="1" applyFill="1" applyBorder="1" applyAlignment="1">
      <alignment horizontal="center"/>
    </xf>
    <xf numFmtId="0" fontId="39" fillId="27" borderId="107" xfId="0" applyFont="1" applyFill="1" applyBorder="1" applyAlignment="1">
      <alignment horizontal="right" vertical="center"/>
    </xf>
    <xf numFmtId="0" fontId="40" fillId="30" borderId="108" xfId="0" applyFont="1" applyFill="1" applyBorder="1" applyAlignment="1" applyProtection="1">
      <alignment shrinkToFit="1"/>
      <protection locked="0"/>
    </xf>
    <xf numFmtId="0" fontId="41" fillId="30" borderId="108" xfId="0" applyFont="1" applyFill="1" applyBorder="1" applyAlignment="1" applyProtection="1">
      <alignment shrinkToFit="1"/>
      <protection locked="0"/>
    </xf>
    <xf numFmtId="0" fontId="41" fillId="31" borderId="108" xfId="0" applyFont="1" applyFill="1" applyBorder="1" applyAlignment="1" applyProtection="1">
      <alignment shrinkToFit="1"/>
      <protection locked="0"/>
    </xf>
    <xf numFmtId="0" fontId="40" fillId="31" borderId="108" xfId="0" applyFont="1" applyFill="1" applyBorder="1" applyAlignment="1" applyProtection="1">
      <alignment shrinkToFit="1"/>
      <protection locked="0"/>
    </xf>
    <xf numFmtId="0" fontId="41" fillId="32" borderId="108" xfId="0" applyFont="1" applyFill="1" applyBorder="1" applyAlignment="1" applyProtection="1">
      <alignment shrinkToFit="1"/>
      <protection locked="0"/>
    </xf>
    <xf numFmtId="0" fontId="40" fillId="32" borderId="108" xfId="0" applyFont="1" applyFill="1" applyBorder="1" applyAlignment="1" applyProtection="1">
      <alignment shrinkToFit="1"/>
      <protection locked="0"/>
    </xf>
    <xf numFmtId="0" fontId="0" fillId="31" borderId="0" xfId="3" applyFont="1" applyFill="1" applyBorder="1"/>
    <xf numFmtId="0" fontId="44" fillId="27" borderId="105" xfId="0" applyFont="1" applyFill="1" applyBorder="1" applyAlignment="1">
      <alignment horizontal="center"/>
    </xf>
    <xf numFmtId="0" fontId="45" fillId="27" borderId="107" xfId="0" applyFont="1" applyFill="1" applyBorder="1" applyAlignment="1">
      <alignment horizontal="right" vertical="center"/>
    </xf>
    <xf numFmtId="0" fontId="46" fillId="30" borderId="108" xfId="0" applyFont="1" applyFill="1" applyBorder="1" applyAlignment="1" applyProtection="1">
      <alignment horizontal="center" vertical="center" wrapText="1" shrinkToFit="1"/>
      <protection locked="0"/>
    </xf>
    <xf numFmtId="0" fontId="46" fillId="31" borderId="108" xfId="0" applyFont="1" applyFill="1" applyBorder="1" applyAlignment="1" applyProtection="1">
      <alignment horizontal="center" vertical="center" wrapText="1" shrinkToFit="1"/>
      <protection locked="0"/>
    </xf>
    <xf numFmtId="0" fontId="46" fillId="32" borderId="108" xfId="0" applyFont="1" applyFill="1" applyBorder="1" applyAlignment="1" applyProtection="1">
      <alignment horizontal="center" vertical="center" wrapText="1" shrinkToFit="1"/>
      <protection locked="0"/>
    </xf>
    <xf numFmtId="0" fontId="49" fillId="35" borderId="0" xfId="0" applyFont="1" applyFill="1" applyAlignment="1" applyProtection="1">
      <alignment vertical="center"/>
      <protection locked="0"/>
    </xf>
    <xf numFmtId="0" fontId="49" fillId="35" borderId="0" xfId="0" applyFont="1" applyFill="1" applyAlignment="1">
      <alignment vertical="center"/>
    </xf>
    <xf numFmtId="0" fontId="51" fillId="35" borderId="0" xfId="0" applyFont="1" applyFill="1" applyAlignment="1">
      <alignment horizontal="center"/>
    </xf>
    <xf numFmtId="0" fontId="50" fillId="30" borderId="113" xfId="0" applyFont="1" applyFill="1" applyBorder="1" applyAlignment="1">
      <alignment horizontal="center"/>
    </xf>
    <xf numFmtId="0" fontId="53" fillId="13" borderId="0" xfId="0" applyFont="1" applyFill="1" applyAlignment="1">
      <alignment horizontal="right"/>
    </xf>
    <xf numFmtId="0" fontId="54" fillId="36" borderId="117" xfId="0" applyFont="1" applyFill="1" applyBorder="1" applyAlignment="1">
      <alignment horizontal="center" vertical="center" shrinkToFit="1"/>
    </xf>
    <xf numFmtId="0" fontId="55" fillId="30" borderId="118" xfId="0" applyFont="1" applyFill="1" applyBorder="1" applyAlignment="1">
      <alignment horizontal="left" shrinkToFit="1"/>
    </xf>
    <xf numFmtId="0" fontId="56" fillId="30" borderId="119" xfId="0" applyFont="1" applyFill="1" applyBorder="1" applyAlignment="1">
      <alignment horizontal="center"/>
    </xf>
    <xf numFmtId="0" fontId="56" fillId="35" borderId="0" xfId="0" applyFont="1" applyFill="1" applyProtection="1">
      <protection locked="0"/>
    </xf>
    <xf numFmtId="3" fontId="57" fillId="35" borderId="122" xfId="0" applyNumberFormat="1" applyFont="1" applyFill="1" applyBorder="1" applyAlignment="1" applyProtection="1">
      <alignment horizontal="right" shrinkToFit="1"/>
      <protection locked="0"/>
    </xf>
    <xf numFmtId="0" fontId="56" fillId="30" borderId="127" xfId="0" applyFont="1" applyFill="1" applyBorder="1" applyAlignment="1">
      <alignment horizontal="center"/>
    </xf>
    <xf numFmtId="3" fontId="57" fillId="35" borderId="130" xfId="0" applyNumberFormat="1" applyFont="1" applyFill="1" applyBorder="1" applyAlignment="1" applyProtection="1">
      <alignment horizontal="right" shrinkToFit="1"/>
      <protection locked="0"/>
    </xf>
    <xf numFmtId="0" fontId="56" fillId="30" borderId="131" xfId="0" applyFont="1" applyFill="1" applyBorder="1" applyAlignment="1">
      <alignment horizontal="center"/>
    </xf>
    <xf numFmtId="3" fontId="57" fillId="35" borderId="132" xfId="0" applyNumberFormat="1" applyFont="1" applyFill="1" applyBorder="1" applyAlignment="1" applyProtection="1">
      <alignment horizontal="right" shrinkToFit="1"/>
      <protection locked="0"/>
    </xf>
    <xf numFmtId="0" fontId="56" fillId="13" borderId="0" xfId="0" applyFont="1" applyFill="1" applyProtection="1">
      <protection locked="0"/>
    </xf>
    <xf numFmtId="3" fontId="57" fillId="30" borderId="132" xfId="0" applyNumberFormat="1" applyFont="1" applyFill="1" applyBorder="1" applyAlignment="1">
      <alignment horizontal="right" shrinkToFit="1"/>
    </xf>
    <xf numFmtId="9" fontId="57" fillId="13" borderId="0" xfId="0" applyNumberFormat="1" applyFont="1" applyFill="1" applyAlignment="1" applyProtection="1">
      <alignment horizontal="center"/>
      <protection locked="0"/>
    </xf>
    <xf numFmtId="9" fontId="62" fillId="13" borderId="0" xfId="0" applyNumberFormat="1" applyFont="1" applyFill="1" applyAlignment="1">
      <alignment horizontal="right"/>
    </xf>
    <xf numFmtId="0" fontId="56" fillId="13" borderId="0" xfId="0" applyFont="1" applyFill="1"/>
    <xf numFmtId="0" fontId="49" fillId="13" borderId="0" xfId="0" applyFont="1" applyFill="1" applyAlignment="1">
      <alignment horizontal="center" vertical="top" shrinkToFit="1"/>
    </xf>
    <xf numFmtId="0" fontId="49" fillId="13" borderId="0" xfId="0" applyFont="1" applyFill="1" applyAlignment="1">
      <alignment horizontal="center"/>
    </xf>
    <xf numFmtId="0" fontId="65" fillId="13" borderId="0" xfId="0" applyFont="1" applyFill="1" applyAlignment="1" applyProtection="1">
      <alignment horizontal="left" shrinkToFit="1"/>
      <protection locked="0"/>
    </xf>
    <xf numFmtId="0" fontId="49" fillId="13" borderId="0" xfId="0" applyFont="1" applyFill="1" applyProtection="1">
      <protection locked="0"/>
    </xf>
    <xf numFmtId="0" fontId="66" fillId="13" borderId="0" xfId="0" applyFont="1" applyFill="1" applyProtection="1">
      <protection locked="0"/>
    </xf>
    <xf numFmtId="0" fontId="65" fillId="35" borderId="0" xfId="0" applyFont="1" applyFill="1" applyAlignment="1">
      <alignment horizontal="center"/>
    </xf>
    <xf numFmtId="0" fontId="67" fillId="30" borderId="113" xfId="0" applyFont="1" applyFill="1" applyBorder="1" applyAlignment="1">
      <alignment horizontal="center"/>
    </xf>
    <xf numFmtId="9" fontId="66" fillId="13" borderId="0" xfId="0" applyNumberFormat="1" applyFont="1" applyFill="1" applyProtection="1">
      <protection locked="0"/>
    </xf>
    <xf numFmtId="0" fontId="56" fillId="0" borderId="0" xfId="0" applyFont="1"/>
    <xf numFmtId="0" fontId="55" fillId="30" borderId="138" xfId="0" applyFont="1" applyFill="1" applyBorder="1" applyAlignment="1">
      <alignment horizontal="left" shrinkToFit="1"/>
    </xf>
    <xf numFmtId="0" fontId="56" fillId="27" borderId="139" xfId="0" applyFont="1" applyFill="1" applyBorder="1" applyAlignment="1">
      <alignment horizontal="center"/>
    </xf>
    <xf numFmtId="9" fontId="57" fillId="35" borderId="140" xfId="0" applyNumberFormat="1" applyFont="1" applyFill="1" applyBorder="1" applyAlignment="1" applyProtection="1">
      <alignment horizontal="right"/>
      <protection locked="0"/>
    </xf>
    <xf numFmtId="3" fontId="57" fillId="35" borderId="140" xfId="0" applyNumberFormat="1" applyFont="1" applyFill="1" applyBorder="1" applyAlignment="1" applyProtection="1">
      <alignment horizontal="center"/>
      <protection locked="0"/>
    </xf>
    <xf numFmtId="0" fontId="56" fillId="27" borderId="141" xfId="0" applyFont="1" applyFill="1" applyBorder="1" applyAlignment="1">
      <alignment horizontal="center"/>
    </xf>
    <xf numFmtId="9" fontId="57" fillId="35" borderId="142" xfId="0" applyNumberFormat="1" applyFont="1" applyFill="1" applyBorder="1" applyAlignment="1" applyProtection="1">
      <alignment horizontal="right"/>
      <protection locked="0"/>
    </xf>
    <xf numFmtId="3" fontId="57" fillId="35" borderId="142" xfId="0" applyNumberFormat="1" applyFont="1" applyFill="1" applyBorder="1" applyAlignment="1" applyProtection="1">
      <alignment horizontal="center"/>
      <protection locked="0"/>
    </xf>
    <xf numFmtId="0" fontId="56" fillId="30" borderId="125" xfId="0" applyFont="1" applyFill="1" applyBorder="1" applyAlignment="1">
      <alignment horizontal="center" shrinkToFit="1"/>
    </xf>
    <xf numFmtId="0" fontId="56" fillId="30" borderId="0" xfId="0" applyFont="1" applyFill="1" applyAlignment="1">
      <alignment horizontal="center" shrinkToFit="1"/>
    </xf>
    <xf numFmtId="0" fontId="56" fillId="27" borderId="143" xfId="0" applyFont="1" applyFill="1" applyBorder="1" applyAlignment="1">
      <alignment horizontal="center"/>
    </xf>
    <xf numFmtId="9" fontId="57" fillId="35" borderId="146" xfId="0" applyNumberFormat="1" applyFont="1" applyFill="1" applyBorder="1" applyAlignment="1" applyProtection="1">
      <alignment horizontal="right"/>
      <protection locked="0"/>
    </xf>
    <xf numFmtId="3" fontId="57" fillId="35" borderId="146" xfId="0" applyNumberFormat="1" applyFont="1" applyFill="1" applyBorder="1" applyAlignment="1" applyProtection="1">
      <alignment horizontal="center"/>
      <protection locked="0"/>
    </xf>
    <xf numFmtId="10" fontId="57" fillId="30" borderId="132" xfId="0" applyNumberFormat="1" applyFont="1" applyFill="1" applyBorder="1" applyAlignment="1">
      <alignment horizontal="center" shrinkToFit="1"/>
    </xf>
    <xf numFmtId="9" fontId="69" fillId="13" borderId="0" xfId="0" applyNumberFormat="1" applyFont="1" applyFill="1" applyAlignment="1">
      <alignment horizontal="right"/>
    </xf>
    <xf numFmtId="0" fontId="0" fillId="15" borderId="0" xfId="0" applyFill="1"/>
    <xf numFmtId="0" fontId="0" fillId="13" borderId="0" xfId="0" applyFill="1"/>
    <xf numFmtId="4" fontId="57" fillId="11" borderId="146" xfId="0" applyNumberFormat="1" applyFont="1" applyFill="1" applyBorder="1" applyAlignment="1">
      <alignment horizontal="center"/>
    </xf>
    <xf numFmtId="0" fontId="0" fillId="13" borderId="0" xfId="0" applyFill="1" applyAlignment="1">
      <alignment horizontal="center"/>
    </xf>
    <xf numFmtId="0" fontId="0" fillId="0" borderId="0" xfId="0" applyAlignment="1">
      <alignment horizontal="left"/>
    </xf>
    <xf numFmtId="0" fontId="0" fillId="13" borderId="0" xfId="0" applyFill="1" applyAlignment="1">
      <alignment horizontal="left"/>
    </xf>
    <xf numFmtId="3" fontId="56" fillId="0" borderId="0" xfId="0" applyNumberFormat="1" applyFont="1"/>
    <xf numFmtId="0" fontId="76" fillId="13" borderId="0" xfId="0" applyFont="1" applyFill="1" applyAlignment="1" applyProtection="1">
      <alignment horizontal="center"/>
      <protection locked="0"/>
    </xf>
    <xf numFmtId="0" fontId="78" fillId="13" borderId="152" xfId="0" applyFont="1" applyFill="1" applyBorder="1"/>
    <xf numFmtId="0" fontId="79" fillId="13" borderId="152" xfId="0" applyFont="1" applyFill="1" applyBorder="1" applyAlignment="1">
      <alignment horizontal="left"/>
    </xf>
    <xf numFmtId="0" fontId="79" fillId="13" borderId="152" xfId="0" applyFont="1" applyFill="1" applyBorder="1"/>
    <xf numFmtId="0" fontId="80" fillId="37" borderId="167" xfId="0" applyFont="1" applyFill="1" applyBorder="1" applyAlignment="1">
      <alignment horizontal="center" wrapText="1"/>
    </xf>
    <xf numFmtId="0" fontId="82" fillId="31" borderId="191" xfId="0" applyFont="1" applyFill="1" applyBorder="1"/>
    <xf numFmtId="0" fontId="49" fillId="31" borderId="0" xfId="0" applyFont="1" applyFill="1" applyAlignment="1">
      <alignment shrinkToFit="1"/>
    </xf>
    <xf numFmtId="0" fontId="84" fillId="31" borderId="191" xfId="0" applyFont="1" applyFill="1" applyBorder="1" applyAlignment="1">
      <alignment vertical="center"/>
    </xf>
    <xf numFmtId="0" fontId="84" fillId="31" borderId="0" xfId="0" applyFont="1" applyFill="1" applyAlignment="1">
      <alignment vertical="center"/>
    </xf>
    <xf numFmtId="0" fontId="49" fillId="31" borderId="0" xfId="0" applyFont="1" applyFill="1"/>
    <xf numFmtId="0" fontId="85" fillId="31" borderId="0" xfId="0" applyFont="1" applyFill="1"/>
    <xf numFmtId="0" fontId="49" fillId="31" borderId="191" xfId="0" applyFont="1" applyFill="1" applyBorder="1"/>
    <xf numFmtId="0" fontId="88" fillId="31" borderId="205" xfId="0" applyFont="1" applyFill="1" applyBorder="1" applyAlignment="1" applyProtection="1">
      <alignment shrinkToFit="1"/>
      <protection locked="0"/>
    </xf>
    <xf numFmtId="0" fontId="88" fillId="31" borderId="0" xfId="0" applyFont="1" applyFill="1" applyAlignment="1" applyProtection="1">
      <alignment shrinkToFit="1"/>
      <protection locked="0"/>
    </xf>
    <xf numFmtId="0" fontId="49" fillId="43" borderId="208" xfId="0" applyFont="1" applyFill="1" applyBorder="1" applyProtection="1">
      <protection locked="0"/>
    </xf>
    <xf numFmtId="0" fontId="49" fillId="44" borderId="209" xfId="0" applyFont="1" applyFill="1" applyBorder="1" applyProtection="1">
      <protection locked="0"/>
    </xf>
    <xf numFmtId="0" fontId="49" fillId="45" borderId="210" xfId="0" applyFont="1" applyFill="1" applyBorder="1" applyProtection="1">
      <protection locked="0"/>
    </xf>
    <xf numFmtId="0" fontId="89" fillId="13" borderId="206" xfId="0" applyFont="1" applyFill="1" applyBorder="1" applyAlignment="1" applyProtection="1">
      <alignment horizontal="center"/>
      <protection locked="0"/>
    </xf>
    <xf numFmtId="0" fontId="49" fillId="13" borderId="211" xfId="0" applyFont="1" applyFill="1" applyBorder="1"/>
    <xf numFmtId="0" fontId="87" fillId="31" borderId="0" xfId="0" applyFont="1" applyFill="1"/>
    <xf numFmtId="0" fontId="92" fillId="42" borderId="207" xfId="0" applyFont="1" applyFill="1" applyBorder="1" applyAlignment="1">
      <alignment horizontal="center" vertical="top"/>
    </xf>
    <xf numFmtId="0" fontId="49" fillId="19" borderId="206" xfId="0" applyFont="1" applyFill="1" applyBorder="1" applyAlignment="1" applyProtection="1">
      <alignment horizontal="center"/>
      <protection locked="0"/>
    </xf>
    <xf numFmtId="0" fontId="49" fillId="42" borderId="207" xfId="0" applyFont="1" applyFill="1" applyBorder="1" applyAlignment="1" applyProtection="1">
      <alignment horizontal="center"/>
      <protection locked="0"/>
    </xf>
    <xf numFmtId="0" fontId="49" fillId="44" borderId="209" xfId="0" applyFont="1" applyFill="1" applyBorder="1" applyAlignment="1" applyProtection="1">
      <alignment horizontal="center"/>
      <protection locked="0"/>
    </xf>
    <xf numFmtId="0" fontId="49" fillId="45" borderId="210" xfId="0" applyFont="1" applyFill="1" applyBorder="1" applyAlignment="1" applyProtection="1">
      <alignment horizontal="center"/>
      <protection locked="0"/>
    </xf>
    <xf numFmtId="0" fontId="49" fillId="13" borderId="227" xfId="0" applyFont="1" applyFill="1" applyBorder="1" applyProtection="1">
      <protection locked="0"/>
    </xf>
    <xf numFmtId="0" fontId="56" fillId="31" borderId="232" xfId="0" applyFont="1" applyFill="1" applyBorder="1"/>
    <xf numFmtId="0" fontId="56" fillId="31" borderId="0" xfId="0" applyFont="1" applyFill="1"/>
    <xf numFmtId="0" fontId="56" fillId="46" borderId="0" xfId="0" applyFont="1" applyFill="1" applyAlignment="1" applyProtection="1">
      <alignment horizontal="center"/>
      <protection locked="0"/>
    </xf>
    <xf numFmtId="0" fontId="56" fillId="46" borderId="240" xfId="0" applyFont="1" applyFill="1" applyBorder="1"/>
    <xf numFmtId="0" fontId="56" fillId="46" borderId="241" xfId="0" applyFont="1" applyFill="1" applyBorder="1"/>
    <xf numFmtId="0" fontId="56" fillId="7" borderId="241" xfId="0" applyFont="1" applyFill="1" applyBorder="1"/>
    <xf numFmtId="0" fontId="56" fillId="31" borderId="241" xfId="0" applyFont="1" applyFill="1" applyBorder="1"/>
    <xf numFmtId="0" fontId="56" fillId="31" borderId="242" xfId="0" applyFont="1" applyFill="1" applyBorder="1"/>
    <xf numFmtId="0" fontId="87" fillId="46" borderId="0" xfId="0" applyFont="1" applyFill="1"/>
    <xf numFmtId="0" fontId="56" fillId="46" borderId="242" xfId="0" applyFont="1" applyFill="1" applyBorder="1"/>
    <xf numFmtId="0" fontId="87" fillId="46" borderId="244" xfId="0" applyFont="1" applyFill="1" applyBorder="1"/>
    <xf numFmtId="0" fontId="87" fillId="46" borderId="243" xfId="0" applyFont="1" applyFill="1" applyBorder="1"/>
    <xf numFmtId="0" fontId="56" fillId="46" borderId="243" xfId="0" applyFont="1" applyFill="1" applyBorder="1"/>
    <xf numFmtId="0" fontId="56" fillId="46" borderId="0" xfId="0" applyFont="1" applyFill="1" applyAlignment="1">
      <alignment vertical="center"/>
    </xf>
    <xf numFmtId="0" fontId="56" fillId="7" borderId="240" xfId="0" applyFont="1" applyFill="1" applyBorder="1"/>
    <xf numFmtId="0" fontId="56" fillId="7" borderId="242" xfId="0" applyFont="1" applyFill="1" applyBorder="1"/>
    <xf numFmtId="0" fontId="87" fillId="7" borderId="243" xfId="0" applyFont="1" applyFill="1" applyBorder="1"/>
    <xf numFmtId="0" fontId="56" fillId="7" borderId="244" xfId="0" applyFont="1" applyFill="1" applyBorder="1"/>
    <xf numFmtId="0" fontId="56" fillId="7" borderId="245" xfId="0" applyFont="1" applyFill="1" applyBorder="1"/>
    <xf numFmtId="0" fontId="56" fillId="7" borderId="246" xfId="0" applyFont="1" applyFill="1" applyBorder="1"/>
    <xf numFmtId="0" fontId="56" fillId="7" borderId="247" xfId="0" applyFont="1" applyFill="1" applyBorder="1"/>
    <xf numFmtId="0" fontId="56" fillId="31" borderId="240" xfId="0" applyFont="1" applyFill="1" applyBorder="1"/>
    <xf numFmtId="0" fontId="56" fillId="31" borderId="243" xfId="0" applyFont="1" applyFill="1" applyBorder="1" applyAlignment="1">
      <alignment vertical="center"/>
    </xf>
    <xf numFmtId="0" fontId="87" fillId="31" borderId="243" xfId="0" applyFont="1" applyFill="1" applyBorder="1"/>
    <xf numFmtId="0" fontId="56" fillId="31" borderId="243" xfId="0" applyFont="1" applyFill="1" applyBorder="1"/>
    <xf numFmtId="0" fontId="56" fillId="31" borderId="244" xfId="0" applyFont="1" applyFill="1" applyBorder="1"/>
    <xf numFmtId="0" fontId="60" fillId="31" borderId="0" xfId="0" applyFont="1" applyFill="1"/>
    <xf numFmtId="0" fontId="56" fillId="32" borderId="256" xfId="0" applyFont="1" applyFill="1" applyBorder="1"/>
    <xf numFmtId="0" fontId="56" fillId="32" borderId="257" xfId="0" applyFont="1" applyFill="1" applyBorder="1"/>
    <xf numFmtId="0" fontId="56" fillId="27" borderId="258" xfId="0" applyFont="1" applyFill="1" applyBorder="1"/>
    <xf numFmtId="0" fontId="56" fillId="27" borderId="256" xfId="0" applyFont="1" applyFill="1" applyBorder="1"/>
    <xf numFmtId="0" fontId="56" fillId="27" borderId="257" xfId="0" applyFont="1" applyFill="1" applyBorder="1"/>
    <xf numFmtId="0" fontId="56" fillId="6" borderId="258" xfId="0" applyFont="1" applyFill="1" applyBorder="1"/>
    <xf numFmtId="0" fontId="56" fillId="6" borderId="256" xfId="0" applyFont="1" applyFill="1" applyBorder="1"/>
    <xf numFmtId="0" fontId="56" fillId="30" borderId="234" xfId="0" applyFont="1" applyFill="1" applyBorder="1"/>
    <xf numFmtId="0" fontId="56" fillId="30" borderId="232" xfId="0" applyFont="1" applyFill="1" applyBorder="1"/>
    <xf numFmtId="0" fontId="56" fillId="30" borderId="233" xfId="0" applyFont="1" applyFill="1" applyBorder="1"/>
    <xf numFmtId="0" fontId="56" fillId="47" borderId="258" xfId="0" applyFont="1" applyFill="1" applyBorder="1"/>
    <xf numFmtId="0" fontId="56" fillId="47" borderId="256" xfId="0" applyFont="1" applyFill="1" applyBorder="1"/>
    <xf numFmtId="0" fontId="87" fillId="32" borderId="191" xfId="0" applyFont="1" applyFill="1" applyBorder="1"/>
    <xf numFmtId="0" fontId="87" fillId="27" borderId="259" xfId="0" applyFont="1" applyFill="1" applyBorder="1"/>
    <xf numFmtId="0" fontId="87" fillId="27" borderId="191" xfId="0" applyFont="1" applyFill="1" applyBorder="1"/>
    <xf numFmtId="0" fontId="87" fillId="6" borderId="259" xfId="0" applyFont="1" applyFill="1" applyBorder="1"/>
    <xf numFmtId="0" fontId="56" fillId="47" borderId="259" xfId="0" applyFont="1" applyFill="1" applyBorder="1"/>
    <xf numFmtId="0" fontId="56" fillId="32" borderId="0" xfId="0" applyFont="1" applyFill="1"/>
    <xf numFmtId="0" fontId="56" fillId="32" borderId="191" xfId="0" applyFont="1" applyFill="1" applyBorder="1"/>
    <xf numFmtId="0" fontId="56" fillId="27" borderId="259" xfId="0" applyFont="1" applyFill="1" applyBorder="1"/>
    <xf numFmtId="0" fontId="56" fillId="27" borderId="191" xfId="0" applyFont="1" applyFill="1" applyBorder="1"/>
    <xf numFmtId="0" fontId="56" fillId="6" borderId="259" xfId="0" applyFont="1" applyFill="1" applyBorder="1"/>
    <xf numFmtId="0" fontId="56" fillId="6" borderId="0" xfId="0" applyFont="1" applyFill="1"/>
    <xf numFmtId="0" fontId="56" fillId="30" borderId="236" xfId="0" applyFont="1" applyFill="1" applyBorder="1"/>
    <xf numFmtId="0" fontId="56" fillId="30" borderId="235" xfId="0" applyFont="1" applyFill="1" applyBorder="1"/>
    <xf numFmtId="0" fontId="56" fillId="47" borderId="0" xfId="0" applyFont="1" applyFill="1"/>
    <xf numFmtId="0" fontId="56" fillId="27" borderId="260" xfId="0" applyFont="1" applyFill="1" applyBorder="1"/>
    <xf numFmtId="0" fontId="56" fillId="27" borderId="204" xfId="0" applyFont="1" applyFill="1" applyBorder="1"/>
    <xf numFmtId="0" fontId="56" fillId="30" borderId="237" xfId="0" applyFont="1" applyFill="1" applyBorder="1"/>
    <xf numFmtId="0" fontId="56" fillId="30" borderId="239" xfId="0" applyFont="1" applyFill="1" applyBorder="1"/>
    <xf numFmtId="0" fontId="56" fillId="6" borderId="259" xfId="0" applyFont="1" applyFill="1" applyBorder="1" applyAlignment="1">
      <alignment vertical="center"/>
    </xf>
    <xf numFmtId="0" fontId="56" fillId="27" borderId="259" xfId="0" applyFont="1" applyFill="1" applyBorder="1" applyAlignment="1">
      <alignment vertical="top"/>
    </xf>
    <xf numFmtId="0" fontId="56" fillId="32" borderId="203" xfId="0" applyFont="1" applyFill="1" applyBorder="1"/>
    <xf numFmtId="0" fontId="56" fillId="32" borderId="204" xfId="0" applyFont="1" applyFill="1" applyBorder="1"/>
    <xf numFmtId="0" fontId="56" fillId="6" borderId="260" xfId="0" applyFont="1" applyFill="1" applyBorder="1"/>
    <xf numFmtId="0" fontId="56" fillId="6" borderId="203" xfId="0" applyFont="1" applyFill="1" applyBorder="1"/>
    <xf numFmtId="0" fontId="56" fillId="27" borderId="203" xfId="0" applyFont="1" applyFill="1" applyBorder="1"/>
    <xf numFmtId="0" fontId="56" fillId="47" borderId="260" xfId="0" applyFont="1" applyFill="1" applyBorder="1"/>
    <xf numFmtId="0" fontId="56" fillId="47" borderId="203" xfId="0" applyFont="1" applyFill="1" applyBorder="1"/>
    <xf numFmtId="0" fontId="56" fillId="8" borderId="256" xfId="0" applyFont="1" applyFill="1" applyBorder="1"/>
    <xf numFmtId="0" fontId="56" fillId="8" borderId="257" xfId="0" applyFont="1" applyFill="1" applyBorder="1"/>
    <xf numFmtId="0" fontId="56" fillId="8" borderId="0" xfId="0" applyFont="1" applyFill="1"/>
    <xf numFmtId="0" fontId="56" fillId="8" borderId="191" xfId="0" applyFont="1" applyFill="1" applyBorder="1"/>
    <xf numFmtId="0" fontId="55" fillId="8" borderId="0" xfId="0" applyFont="1" applyFill="1" applyAlignment="1" applyProtection="1">
      <alignment horizontal="left"/>
      <protection locked="0"/>
    </xf>
    <xf numFmtId="0" fontId="56" fillId="8" borderId="0" xfId="0" applyFont="1" applyFill="1" applyAlignment="1" applyProtection="1">
      <alignment horizontal="left"/>
      <protection locked="0"/>
    </xf>
    <xf numFmtId="0" fontId="56" fillId="8" borderId="191" xfId="0" applyFont="1" applyFill="1" applyBorder="1" applyAlignment="1" applyProtection="1">
      <alignment horizontal="left"/>
      <protection locked="0"/>
    </xf>
    <xf numFmtId="0" fontId="56" fillId="8" borderId="203" xfId="0" applyFont="1" applyFill="1" applyBorder="1"/>
    <xf numFmtId="0" fontId="56" fillId="8" borderId="204" xfId="0" applyFont="1" applyFill="1" applyBorder="1"/>
    <xf numFmtId="0" fontId="13" fillId="0" borderId="0" xfId="0" applyFont="1"/>
    <xf numFmtId="0" fontId="72" fillId="46" borderId="243" xfId="0" applyFont="1" applyFill="1" applyBorder="1" applyAlignment="1">
      <alignment horizontal="center"/>
    </xf>
    <xf numFmtId="0" fontId="72" fillId="46" borderId="0" xfId="0" applyFont="1" applyFill="1" applyAlignment="1">
      <alignment horizontal="center"/>
    </xf>
    <xf numFmtId="0" fontId="72" fillId="31" borderId="0" xfId="0" applyFont="1" applyFill="1" applyAlignment="1">
      <alignment horizontal="center"/>
    </xf>
    <xf numFmtId="0" fontId="65" fillId="13" borderId="0" xfId="0" applyFont="1" applyFill="1" applyAlignment="1">
      <alignment horizontal="center"/>
    </xf>
    <xf numFmtId="0" fontId="56" fillId="46" borderId="241" xfId="0" applyFont="1" applyFill="1" applyBorder="1" applyAlignment="1">
      <alignment horizontal="center"/>
    </xf>
    <xf numFmtId="0" fontId="56" fillId="31" borderId="241" xfId="0" applyFont="1" applyFill="1" applyBorder="1" applyAlignment="1">
      <alignment horizontal="center"/>
    </xf>
    <xf numFmtId="0" fontId="72" fillId="46" borderId="0" xfId="0" applyFont="1" applyFill="1" applyAlignment="1">
      <alignment horizontal="center" vertical="center"/>
    </xf>
    <xf numFmtId="0" fontId="72" fillId="31" borderId="0" xfId="0" applyFont="1" applyFill="1" applyAlignment="1">
      <alignment horizontal="center" vertical="center"/>
    </xf>
    <xf numFmtId="0" fontId="65" fillId="31" borderId="0" xfId="0" applyFont="1" applyFill="1"/>
    <xf numFmtId="0" fontId="94" fillId="31" borderId="0" xfId="0" applyFont="1" applyFill="1" applyAlignment="1">
      <alignment vertical="top"/>
    </xf>
    <xf numFmtId="0" fontId="60" fillId="31" borderId="0" xfId="0" applyFont="1" applyFill="1" applyAlignment="1">
      <alignment horizontal="right"/>
    </xf>
    <xf numFmtId="0" fontId="60" fillId="31" borderId="0" xfId="0" applyFont="1" applyFill="1" applyAlignment="1">
      <alignment horizontal="left"/>
    </xf>
    <xf numFmtId="0" fontId="95" fillId="31" borderId="0" xfId="0" applyFont="1" applyFill="1"/>
    <xf numFmtId="0" fontId="72" fillId="32" borderId="0" xfId="0" applyFont="1" applyFill="1" applyAlignment="1">
      <alignment horizontal="center"/>
    </xf>
    <xf numFmtId="0" fontId="72" fillId="27" borderId="0" xfId="0" applyFont="1" applyFill="1" applyAlignment="1">
      <alignment horizontal="center"/>
    </xf>
    <xf numFmtId="0" fontId="72" fillId="47" borderId="0" xfId="0" applyFont="1" applyFill="1" applyAlignment="1">
      <alignment horizontal="center"/>
    </xf>
    <xf numFmtId="0" fontId="56" fillId="27" borderId="0" xfId="0" applyFont="1" applyFill="1"/>
    <xf numFmtId="0" fontId="56" fillId="30" borderId="0" xfId="0" applyFont="1" applyFill="1"/>
    <xf numFmtId="0" fontId="65" fillId="32" borderId="0" xfId="0" applyFont="1" applyFill="1" applyAlignment="1" applyProtection="1">
      <alignment horizontal="right" vertical="center"/>
      <protection locked="0"/>
    </xf>
    <xf numFmtId="0" fontId="65" fillId="27" borderId="0" xfId="0" applyFont="1" applyFill="1" applyAlignment="1" applyProtection="1">
      <alignment horizontal="right" vertical="center"/>
      <protection locked="0"/>
    </xf>
    <xf numFmtId="0" fontId="65" fillId="30" borderId="0" xfId="0" applyFont="1" applyFill="1" applyAlignment="1" applyProtection="1">
      <alignment horizontal="center"/>
      <protection locked="0"/>
    </xf>
    <xf numFmtId="0" fontId="65" fillId="32" borderId="0" xfId="0" applyFont="1" applyFill="1" applyAlignment="1" applyProtection="1">
      <alignment horizontal="center" vertical="center"/>
      <protection locked="0"/>
    </xf>
    <xf numFmtId="0" fontId="65" fillId="47" borderId="0" xfId="0" applyFont="1" applyFill="1" applyAlignment="1" applyProtection="1">
      <alignment horizontal="center" vertical="center"/>
      <protection locked="0"/>
    </xf>
    <xf numFmtId="0" fontId="55" fillId="32" borderId="0" xfId="0" applyFont="1" applyFill="1" applyAlignment="1" applyProtection="1">
      <alignment horizontal="center"/>
      <protection locked="0"/>
    </xf>
    <xf numFmtId="0" fontId="55" fillId="46" borderId="0" xfId="0" applyFont="1" applyFill="1" applyAlignment="1" applyProtection="1">
      <alignment horizontal="center"/>
      <protection locked="0"/>
    </xf>
    <xf numFmtId="0" fontId="55" fillId="30" borderId="0" xfId="0" applyFont="1" applyFill="1" applyAlignment="1" applyProtection="1">
      <alignment horizontal="center"/>
      <protection locked="0"/>
    </xf>
    <xf numFmtId="0" fontId="55" fillId="32" borderId="0" xfId="0" applyFont="1" applyFill="1" applyAlignment="1" applyProtection="1">
      <alignment horizontal="left"/>
      <protection locked="0"/>
    </xf>
    <xf numFmtId="0" fontId="68" fillId="46" borderId="0" xfId="0" applyFont="1" applyFill="1" applyAlignment="1" applyProtection="1">
      <alignment horizontal="left"/>
      <protection locked="0"/>
    </xf>
    <xf numFmtId="0" fontId="55" fillId="30" borderId="0" xfId="0" applyFont="1" applyFill="1" applyAlignment="1" applyProtection="1">
      <alignment horizontal="left" vertical="top"/>
      <protection locked="0"/>
    </xf>
    <xf numFmtId="0" fontId="68" fillId="32" borderId="0" xfId="0" applyFont="1" applyFill="1" applyAlignment="1" applyProtection="1">
      <alignment horizontal="left"/>
      <protection locked="0"/>
    </xf>
    <xf numFmtId="0" fontId="68" fillId="6" borderId="0" xfId="0" applyFont="1" applyFill="1" applyAlignment="1">
      <alignment horizontal="left"/>
    </xf>
    <xf numFmtId="0" fontId="68" fillId="6" borderId="0" xfId="0" applyFont="1" applyFill="1" applyAlignment="1">
      <alignment horizontal="left" vertical="top"/>
    </xf>
    <xf numFmtId="0" fontId="68" fillId="46" borderId="0" xfId="0" applyFont="1" applyFill="1" applyAlignment="1" applyProtection="1">
      <alignment horizontal="left" vertical="top"/>
      <protection locked="0"/>
    </xf>
    <xf numFmtId="0" fontId="68" fillId="32" borderId="0" xfId="0" applyFont="1" applyFill="1" applyAlignment="1" applyProtection="1">
      <alignment vertical="top"/>
      <protection locked="0"/>
    </xf>
    <xf numFmtId="0" fontId="56" fillId="27" borderId="203" xfId="0" applyFont="1" applyFill="1" applyBorder="1" applyAlignment="1">
      <alignment horizontal="center"/>
    </xf>
    <xf numFmtId="0" fontId="55" fillId="6" borderId="0" xfId="0" applyFont="1" applyFill="1" applyAlignment="1">
      <alignment vertical="center"/>
    </xf>
    <xf numFmtId="0" fontId="56" fillId="30" borderId="238" xfId="0" applyFont="1" applyFill="1" applyBorder="1" applyAlignment="1">
      <alignment horizontal="center"/>
    </xf>
    <xf numFmtId="0" fontId="65" fillId="31" borderId="0" xfId="0" applyFont="1" applyFill="1" applyAlignment="1">
      <alignment horizontal="center"/>
    </xf>
    <xf numFmtId="0" fontId="65" fillId="31" borderId="232" xfId="0" applyFont="1" applyFill="1" applyBorder="1" applyAlignment="1">
      <alignment horizontal="center"/>
    </xf>
    <xf numFmtId="0" fontId="65" fillId="47" borderId="0" xfId="0" applyFont="1" applyFill="1" applyAlignment="1" applyProtection="1">
      <alignment horizontal="center"/>
      <protection locked="0"/>
    </xf>
    <xf numFmtId="0" fontId="56" fillId="46" borderId="258" xfId="0" applyFont="1" applyFill="1" applyBorder="1"/>
    <xf numFmtId="0" fontId="56" fillId="46" borderId="256" xfId="0" applyFont="1" applyFill="1" applyBorder="1" applyAlignment="1">
      <alignment horizontal="center"/>
    </xf>
    <xf numFmtId="0" fontId="56" fillId="46" borderId="257" xfId="0" applyFont="1" applyFill="1" applyBorder="1"/>
    <xf numFmtId="0" fontId="56" fillId="27" borderId="256" xfId="0" applyFont="1" applyFill="1" applyBorder="1" applyAlignment="1">
      <alignment horizontal="center"/>
    </xf>
    <xf numFmtId="0" fontId="56" fillId="47" borderId="0" xfId="0" applyFont="1" applyFill="1" applyAlignment="1" applyProtection="1">
      <alignment horizontal="center"/>
      <protection locked="0"/>
    </xf>
    <xf numFmtId="0" fontId="68" fillId="32" borderId="0" xfId="0" applyFont="1" applyFill="1" applyAlignment="1" applyProtection="1">
      <alignment horizontal="left" vertical="center"/>
      <protection locked="0"/>
    </xf>
    <xf numFmtId="0" fontId="56" fillId="46" borderId="259" xfId="0" applyFont="1" applyFill="1" applyBorder="1"/>
    <xf numFmtId="0" fontId="56" fillId="46" borderId="191" xfId="0" applyFont="1" applyFill="1" applyBorder="1" applyAlignment="1">
      <alignment vertical="center"/>
    </xf>
    <xf numFmtId="0" fontId="55" fillId="6" borderId="0" xfId="0" applyFont="1" applyFill="1" applyAlignment="1">
      <alignment vertical="top"/>
    </xf>
    <xf numFmtId="0" fontId="56" fillId="46" borderId="191" xfId="0" applyFont="1" applyFill="1" applyBorder="1"/>
    <xf numFmtId="0" fontId="56" fillId="27" borderId="0" xfId="0" applyFont="1" applyFill="1" applyAlignment="1" applyProtection="1">
      <alignment horizontal="center"/>
      <protection locked="0"/>
    </xf>
    <xf numFmtId="0" fontId="65" fillId="27" borderId="0" xfId="0" applyFont="1" applyFill="1" applyAlignment="1" applyProtection="1">
      <alignment horizontal="center" vertical="center"/>
      <protection locked="0"/>
    </xf>
    <xf numFmtId="0" fontId="55" fillId="46" borderId="0" xfId="0" applyFont="1" applyFill="1" applyAlignment="1" applyProtection="1">
      <alignment horizontal="center" vertical="center"/>
      <protection locked="0"/>
    </xf>
    <xf numFmtId="0" fontId="68" fillId="27" borderId="0" xfId="0" applyFont="1" applyFill="1" applyAlignment="1" applyProtection="1">
      <alignment horizontal="left"/>
      <protection locked="0"/>
    </xf>
    <xf numFmtId="0" fontId="56" fillId="46" borderId="260" xfId="0" applyFont="1" applyFill="1" applyBorder="1"/>
    <xf numFmtId="0" fontId="56" fillId="46" borderId="203" xfId="0" applyFont="1" applyFill="1" applyBorder="1"/>
    <xf numFmtId="0" fontId="56" fillId="46" borderId="204" xfId="0" applyFont="1" applyFill="1" applyBorder="1"/>
    <xf numFmtId="0" fontId="56" fillId="30" borderId="258" xfId="0" applyFont="1" applyFill="1" applyBorder="1"/>
    <xf numFmtId="0" fontId="56" fillId="30" borderId="256" xfId="0" applyFont="1" applyFill="1" applyBorder="1"/>
    <xf numFmtId="0" fontId="56" fillId="30" borderId="259" xfId="0" applyFont="1" applyFill="1" applyBorder="1"/>
    <xf numFmtId="0" fontId="55" fillId="30" borderId="259" xfId="0" applyFont="1" applyFill="1" applyBorder="1"/>
    <xf numFmtId="0" fontId="55" fillId="30" borderId="0" xfId="0" applyFont="1" applyFill="1"/>
    <xf numFmtId="0" fontId="56" fillId="30" borderId="0" xfId="0" applyFont="1" applyFill="1" applyProtection="1">
      <protection locked="0"/>
    </xf>
    <xf numFmtId="0" fontId="68" fillId="30" borderId="259" xfId="0" applyFont="1" applyFill="1" applyBorder="1"/>
    <xf numFmtId="0" fontId="68" fillId="8" borderId="0" xfId="0" applyFont="1" applyFill="1" applyAlignment="1" applyProtection="1">
      <alignment horizontal="left" vertical="center"/>
      <protection locked="0"/>
    </xf>
    <xf numFmtId="0" fontId="68" fillId="8" borderId="0" xfId="0" applyFont="1" applyFill="1" applyAlignment="1" applyProtection="1">
      <alignment horizontal="left" vertical="top"/>
      <protection locked="0"/>
    </xf>
    <xf numFmtId="0" fontId="56" fillId="30" borderId="260" xfId="0" applyFont="1" applyFill="1" applyBorder="1"/>
    <xf numFmtId="0" fontId="56" fillId="30" borderId="203" xfId="0" applyFont="1" applyFill="1" applyBorder="1"/>
    <xf numFmtId="0" fontId="101" fillId="13" borderId="273" xfId="0" applyFont="1" applyFill="1" applyBorder="1"/>
    <xf numFmtId="0" fontId="72" fillId="13" borderId="274" xfId="0" applyFont="1" applyFill="1" applyBorder="1"/>
    <xf numFmtId="0" fontId="56" fillId="13" borderId="274" xfId="0" applyFont="1" applyFill="1" applyBorder="1"/>
    <xf numFmtId="1" fontId="72" fillId="13" borderId="274" xfId="0" applyNumberFormat="1" applyFont="1" applyFill="1" applyBorder="1" applyAlignment="1">
      <alignment horizontal="left"/>
    </xf>
    <xf numFmtId="0" fontId="65" fillId="13" borderId="274" xfId="0" applyFont="1" applyFill="1" applyBorder="1" applyAlignment="1">
      <alignment horizontal="center"/>
    </xf>
    <xf numFmtId="0" fontId="103" fillId="28" borderId="279" xfId="0" applyFont="1" applyFill="1" applyBorder="1" applyAlignment="1">
      <alignment horizontal="center" wrapText="1"/>
    </xf>
    <xf numFmtId="0" fontId="103" fillId="28" borderId="279" xfId="0" applyFont="1" applyFill="1" applyBorder="1" applyAlignment="1">
      <alignment horizontal="center"/>
    </xf>
    <xf numFmtId="0" fontId="0" fillId="13" borderId="0" xfId="0" applyFill="1" applyAlignment="1">
      <alignment vertical="top"/>
    </xf>
    <xf numFmtId="0" fontId="104" fillId="28" borderId="284" xfId="0" applyFont="1" applyFill="1" applyBorder="1" applyAlignment="1">
      <alignment horizontal="center" vertical="top" wrapText="1"/>
    </xf>
    <xf numFmtId="0" fontId="104" fillId="28" borderId="284" xfId="0" applyFont="1" applyFill="1" applyBorder="1" applyAlignment="1">
      <alignment horizontal="center" vertical="top"/>
    </xf>
    <xf numFmtId="0" fontId="60" fillId="35" borderId="288" xfId="0" applyFont="1" applyFill="1" applyBorder="1" applyAlignment="1" applyProtection="1">
      <alignment horizontal="left" shrinkToFit="1"/>
      <protection locked="0"/>
    </xf>
    <xf numFmtId="0" fontId="61" fillId="35" borderId="288" xfId="0" applyFont="1" applyFill="1" applyBorder="1" applyAlignment="1" applyProtection="1">
      <alignment horizontal="right" shrinkToFit="1"/>
      <protection locked="0"/>
    </xf>
    <xf numFmtId="0" fontId="60" fillId="35" borderId="292" xfId="0" applyFont="1" applyFill="1" applyBorder="1" applyAlignment="1" applyProtection="1">
      <alignment horizontal="left" shrinkToFit="1"/>
      <protection locked="0"/>
    </xf>
    <xf numFmtId="0" fontId="61" fillId="35" borderId="292" xfId="0" applyFont="1" applyFill="1" applyBorder="1" applyAlignment="1" applyProtection="1">
      <alignment horizontal="right" shrinkToFit="1"/>
      <protection locked="0"/>
    </xf>
    <xf numFmtId="0" fontId="56" fillId="4" borderId="289" xfId="0" applyFont="1" applyFill="1" applyBorder="1"/>
    <xf numFmtId="0" fontId="60" fillId="35" borderId="293" xfId="0" applyFont="1" applyFill="1" applyBorder="1" applyAlignment="1" applyProtection="1">
      <alignment horizontal="left" shrinkToFit="1"/>
      <protection locked="0"/>
    </xf>
    <xf numFmtId="0" fontId="61" fillId="35" borderId="293" xfId="0" applyFont="1" applyFill="1" applyBorder="1" applyAlignment="1" applyProtection="1">
      <alignment horizontal="right" shrinkToFit="1"/>
      <protection locked="0"/>
    </xf>
    <xf numFmtId="0" fontId="60" fillId="35" borderId="294" xfId="0" applyFont="1" applyFill="1" applyBorder="1" applyAlignment="1" applyProtection="1">
      <alignment horizontal="left" shrinkToFit="1"/>
      <protection locked="0"/>
    </xf>
    <xf numFmtId="0" fontId="61" fillId="35" borderId="294" xfId="0" applyFont="1" applyFill="1" applyBorder="1" applyAlignment="1" applyProtection="1">
      <alignment horizontal="right" shrinkToFit="1"/>
      <protection locked="0"/>
    </xf>
    <xf numFmtId="0" fontId="56" fillId="4" borderId="295" xfId="0" applyFont="1" applyFill="1" applyBorder="1"/>
    <xf numFmtId="0" fontId="51" fillId="30" borderId="296" xfId="0" applyFont="1" applyFill="1" applyBorder="1" applyAlignment="1" applyProtection="1">
      <alignment vertical="center" wrapText="1" shrinkToFit="1"/>
      <protection locked="0"/>
    </xf>
    <xf numFmtId="0" fontId="60" fillId="35" borderId="298" xfId="0" applyFont="1" applyFill="1" applyBorder="1" applyAlignment="1" applyProtection="1">
      <alignment horizontal="left" shrinkToFit="1"/>
      <protection locked="0"/>
    </xf>
    <xf numFmtId="0" fontId="61" fillId="35" borderId="298" xfId="0" applyFont="1" applyFill="1" applyBorder="1" applyAlignment="1" applyProtection="1">
      <alignment horizontal="right" shrinkToFit="1"/>
      <protection locked="0"/>
    </xf>
    <xf numFmtId="0" fontId="60" fillId="35" borderId="300" xfId="0" applyFont="1" applyFill="1" applyBorder="1" applyAlignment="1" applyProtection="1">
      <alignment horizontal="left" shrinkToFit="1"/>
      <protection locked="0"/>
    </xf>
    <xf numFmtId="0" fontId="61" fillId="35" borderId="300" xfId="0" applyFont="1" applyFill="1" applyBorder="1" applyAlignment="1" applyProtection="1">
      <alignment horizontal="right" shrinkToFit="1"/>
      <protection locked="0"/>
    </xf>
    <xf numFmtId="0" fontId="56" fillId="13" borderId="301" xfId="0" applyFont="1" applyFill="1" applyBorder="1"/>
    <xf numFmtId="0" fontId="101" fillId="13" borderId="302" xfId="0" applyFont="1" applyFill="1" applyBorder="1"/>
    <xf numFmtId="0" fontId="72" fillId="13" borderId="303" xfId="0" applyFont="1" applyFill="1" applyBorder="1"/>
    <xf numFmtId="0" fontId="56" fillId="13" borderId="303" xfId="0" applyFont="1" applyFill="1" applyBorder="1"/>
    <xf numFmtId="1" fontId="72" fillId="13" borderId="303" xfId="0" applyNumberFormat="1" applyFont="1" applyFill="1" applyBorder="1" applyAlignment="1">
      <alignment horizontal="left"/>
    </xf>
    <xf numFmtId="0" fontId="65" fillId="13" borderId="303" xfId="0" applyFont="1" applyFill="1" applyBorder="1" applyAlignment="1">
      <alignment horizontal="center"/>
    </xf>
    <xf numFmtId="0" fontId="0" fillId="13" borderId="236" xfId="0" applyFill="1" applyBorder="1"/>
    <xf numFmtId="0" fontId="93" fillId="13" borderId="274" xfId="0" applyFont="1" applyFill="1" applyBorder="1" applyAlignment="1">
      <alignment horizontal="right"/>
    </xf>
    <xf numFmtId="49" fontId="93" fillId="13" borderId="274" xfId="0" applyNumberFormat="1" applyFont="1" applyFill="1" applyBorder="1"/>
    <xf numFmtId="0" fontId="56" fillId="13" borderId="274" xfId="0" applyFont="1" applyFill="1" applyBorder="1" applyAlignment="1">
      <alignment horizontal="right"/>
    </xf>
    <xf numFmtId="0" fontId="68" fillId="35" borderId="300" xfId="0" applyFont="1" applyFill="1" applyBorder="1" applyAlignment="1" applyProtection="1">
      <alignment horizontal="left" shrinkToFit="1"/>
      <protection locked="0"/>
    </xf>
    <xf numFmtId="0" fontId="107" fillId="22" borderId="314" xfId="0" applyFont="1" applyFill="1" applyBorder="1" applyAlignment="1">
      <alignment horizontal="center" vertical="center"/>
    </xf>
    <xf numFmtId="0" fontId="68" fillId="35" borderId="292" xfId="0" applyFont="1" applyFill="1" applyBorder="1" applyAlignment="1" applyProtection="1">
      <alignment horizontal="left" shrinkToFit="1"/>
      <protection locked="0"/>
    </xf>
    <xf numFmtId="0" fontId="68" fillId="35" borderId="293" xfId="0" applyFont="1" applyFill="1" applyBorder="1" applyAlignment="1" applyProtection="1">
      <alignment horizontal="left" shrinkToFit="1"/>
      <protection locked="0"/>
    </xf>
    <xf numFmtId="0" fontId="68" fillId="35" borderId="294" xfId="0" applyFont="1" applyFill="1" applyBorder="1" applyAlignment="1" applyProtection="1">
      <alignment horizontal="left" shrinkToFit="1"/>
      <protection locked="0"/>
    </xf>
    <xf numFmtId="0" fontId="93" fillId="13" borderId="303" xfId="0" applyFont="1" applyFill="1" applyBorder="1" applyAlignment="1">
      <alignment horizontal="right"/>
    </xf>
    <xf numFmtId="49" fontId="93" fillId="13" borderId="303" xfId="0" applyNumberFormat="1" applyFont="1" applyFill="1" applyBorder="1"/>
    <xf numFmtId="0" fontId="56" fillId="13" borderId="303" xfId="0" applyFont="1" applyFill="1" applyBorder="1" applyAlignment="1">
      <alignment horizontal="right"/>
    </xf>
    <xf numFmtId="0" fontId="68" fillId="35" borderId="300" xfId="0" applyFont="1" applyFill="1" applyBorder="1" applyAlignment="1">
      <alignment horizontal="left" shrinkToFit="1"/>
    </xf>
    <xf numFmtId="0" fontId="55" fillId="35" borderId="299" xfId="0" applyFont="1" applyFill="1" applyBorder="1" applyAlignment="1" applyProtection="1">
      <alignment vertical="center" wrapText="1" shrinkToFit="1"/>
      <protection locked="0"/>
    </xf>
    <xf numFmtId="0" fontId="55" fillId="35" borderId="291" xfId="0" applyFont="1" applyFill="1" applyBorder="1" applyAlignment="1" applyProtection="1">
      <alignment vertical="center" wrapText="1" shrinkToFit="1"/>
      <protection locked="0"/>
    </xf>
    <xf numFmtId="0" fontId="68" fillId="35" borderId="290" xfId="0" applyFont="1" applyFill="1" applyBorder="1" applyAlignment="1">
      <alignment horizontal="left" shrinkToFit="1"/>
    </xf>
    <xf numFmtId="0" fontId="55" fillId="35" borderId="129" xfId="0" applyFont="1" applyFill="1" applyBorder="1" applyAlignment="1" applyProtection="1">
      <alignment shrinkToFit="1"/>
      <protection locked="0"/>
    </xf>
    <xf numFmtId="0" fontId="83" fillId="39" borderId="333" xfId="0" applyFont="1" applyFill="1" applyBorder="1" applyAlignment="1">
      <alignment vertical="center" wrapText="1"/>
    </xf>
    <xf numFmtId="0" fontId="55" fillId="8" borderId="334" xfId="0" applyFont="1" applyFill="1" applyBorder="1" applyAlignment="1">
      <alignment horizontal="right" vertical="center"/>
    </xf>
    <xf numFmtId="0" fontId="68" fillId="35" borderId="343" xfId="0" applyFont="1" applyFill="1" applyBorder="1" applyAlignment="1">
      <alignment horizontal="left" shrinkToFit="1"/>
    </xf>
    <xf numFmtId="0" fontId="96" fillId="22" borderId="311" xfId="0" applyFont="1" applyFill="1" applyBorder="1" applyAlignment="1">
      <alignment horizontal="center"/>
    </xf>
    <xf numFmtId="0" fontId="68" fillId="35" borderId="351" xfId="0" applyFont="1" applyFill="1" applyBorder="1" applyAlignment="1" applyProtection="1">
      <alignment horizontal="left" shrinkToFit="1"/>
      <protection locked="0"/>
    </xf>
    <xf numFmtId="0" fontId="68" fillId="35" borderId="358" xfId="0" applyFont="1" applyFill="1" applyBorder="1" applyAlignment="1" applyProtection="1">
      <alignment horizontal="left" shrinkToFit="1"/>
      <protection locked="0"/>
    </xf>
    <xf numFmtId="0" fontId="68" fillId="35" borderId="322" xfId="0" applyFont="1" applyFill="1" applyBorder="1" applyAlignment="1" applyProtection="1">
      <alignment horizontal="left" shrinkToFit="1"/>
      <protection locked="0"/>
    </xf>
    <xf numFmtId="0" fontId="96" fillId="22" borderId="361" xfId="0" applyFont="1" applyFill="1" applyBorder="1" applyAlignment="1">
      <alignment horizontal="center"/>
    </xf>
    <xf numFmtId="0" fontId="107" fillId="22" borderId="354" xfId="0" applyFont="1" applyFill="1" applyBorder="1" applyAlignment="1">
      <alignment horizontal="center" vertical="center"/>
    </xf>
    <xf numFmtId="0" fontId="56" fillId="22" borderId="354" xfId="0" applyFont="1" applyFill="1" applyBorder="1"/>
    <xf numFmtId="0" fontId="56" fillId="22" borderId="356" xfId="0" applyFont="1" applyFill="1" applyBorder="1"/>
    <xf numFmtId="0" fontId="107" fillId="22" borderId="348" xfId="0" applyFont="1" applyFill="1" applyBorder="1" applyAlignment="1">
      <alignment horizontal="center" vertical="center"/>
    </xf>
    <xf numFmtId="0" fontId="83" fillId="39" borderId="333" xfId="0" applyFont="1" applyFill="1" applyBorder="1" applyAlignment="1">
      <alignment horizontal="center" vertical="center" wrapText="1"/>
    </xf>
    <xf numFmtId="0" fontId="68" fillId="35" borderId="351" xfId="0" applyFont="1" applyFill="1" applyBorder="1" applyAlignment="1">
      <alignment horizontal="left" shrinkToFit="1"/>
    </xf>
    <xf numFmtId="0" fontId="83" fillId="39" borderId="376" xfId="0" applyFont="1" applyFill="1" applyBorder="1" applyAlignment="1">
      <alignment horizontal="center" vertical="center" wrapText="1"/>
    </xf>
    <xf numFmtId="0" fontId="55" fillId="22" borderId="383" xfId="0" applyFont="1" applyFill="1" applyBorder="1" applyAlignment="1">
      <alignment vertical="center"/>
    </xf>
    <xf numFmtId="0" fontId="55" fillId="22" borderId="380" xfId="0" applyFont="1" applyFill="1" applyBorder="1" applyAlignment="1">
      <alignment vertical="center"/>
    </xf>
    <xf numFmtId="0" fontId="65" fillId="22" borderId="307" xfId="0" applyFont="1" applyFill="1" applyBorder="1" applyAlignment="1">
      <alignment horizontal="center" vertical="center"/>
    </xf>
    <xf numFmtId="49" fontId="55" fillId="13" borderId="307" xfId="0" applyNumberFormat="1" applyFont="1" applyFill="1" applyBorder="1" applyAlignment="1" applyProtection="1">
      <alignment horizontal="center" vertical="center"/>
      <protection locked="0"/>
    </xf>
    <xf numFmtId="0" fontId="108" fillId="22" borderId="312" xfId="0" applyFont="1" applyFill="1" applyBorder="1" applyAlignment="1">
      <alignment horizontal="center" vertical="center"/>
    </xf>
    <xf numFmtId="0" fontId="56" fillId="22" borderId="314" xfId="0" applyFont="1" applyFill="1" applyBorder="1"/>
    <xf numFmtId="0" fontId="108" fillId="22" borderId="315" xfId="0" applyFont="1" applyFill="1" applyBorder="1" applyAlignment="1">
      <alignment horizontal="center" vertical="center"/>
    </xf>
    <xf numFmtId="0" fontId="68" fillId="35" borderId="390" xfId="0" applyFont="1" applyFill="1" applyBorder="1" applyAlignment="1" applyProtection="1">
      <alignment horizontal="left" shrinkToFit="1"/>
      <protection locked="0"/>
    </xf>
    <xf numFmtId="0" fontId="68" fillId="35" borderId="391" xfId="0" applyFont="1" applyFill="1" applyBorder="1" applyAlignment="1" applyProtection="1">
      <alignment horizontal="left" shrinkToFit="1"/>
      <protection locked="0"/>
    </xf>
    <xf numFmtId="0" fontId="68" fillId="35" borderId="392" xfId="0" applyFont="1" applyFill="1" applyBorder="1" applyAlignment="1" applyProtection="1">
      <alignment horizontal="left" shrinkToFit="1"/>
      <protection locked="0"/>
    </xf>
    <xf numFmtId="0" fontId="56" fillId="22" borderId="317" xfId="0" applyFont="1" applyFill="1" applyBorder="1"/>
    <xf numFmtId="0" fontId="110" fillId="13" borderId="0" xfId="0" applyFont="1" applyFill="1" applyAlignment="1">
      <alignment horizontal="center" vertical="center" wrapText="1" shrinkToFit="1"/>
    </xf>
    <xf numFmtId="0" fontId="55" fillId="13" borderId="0" xfId="0" applyFont="1" applyFill="1" applyAlignment="1" applyProtection="1">
      <alignment horizontal="center" vertical="center" wrapText="1" shrinkToFit="1"/>
      <protection locked="0"/>
    </xf>
    <xf numFmtId="0" fontId="68" fillId="13" borderId="0" xfId="0" applyFont="1" applyFill="1" applyAlignment="1" applyProtection="1">
      <alignment horizontal="left" shrinkToFit="1"/>
      <protection locked="0"/>
    </xf>
    <xf numFmtId="0" fontId="65" fillId="13" borderId="0" xfId="0" applyFont="1" applyFill="1" applyAlignment="1" applyProtection="1">
      <alignment horizontal="center" vertical="center" wrapText="1" shrinkToFit="1"/>
      <protection locked="0"/>
    </xf>
    <xf numFmtId="0" fontId="68" fillId="35" borderId="395" xfId="0" applyFont="1" applyFill="1" applyBorder="1" applyAlignment="1" applyProtection="1">
      <alignment horizontal="left" shrinkToFit="1"/>
      <protection locked="0"/>
    </xf>
    <xf numFmtId="0" fontId="55" fillId="13" borderId="0" xfId="0" applyFont="1" applyFill="1" applyAlignment="1">
      <alignment horizontal="center" vertical="center"/>
    </xf>
    <xf numFmtId="0" fontId="102" fillId="39" borderId="307" xfId="0" applyFont="1" applyFill="1" applyBorder="1" applyAlignment="1">
      <alignment vertical="center" wrapText="1"/>
    </xf>
    <xf numFmtId="0" fontId="59" fillId="37" borderId="308" xfId="0" applyFont="1" applyFill="1" applyBorder="1" applyAlignment="1">
      <alignment horizontal="right" vertical="center" wrapText="1"/>
    </xf>
    <xf numFmtId="0" fontId="59" fillId="37" borderId="308" xfId="0" applyFont="1" applyFill="1" applyBorder="1" applyAlignment="1">
      <alignment horizontal="left" vertical="center" wrapText="1"/>
    </xf>
    <xf numFmtId="0" fontId="55" fillId="35" borderId="329" xfId="0" applyFont="1" applyFill="1" applyBorder="1" applyAlignment="1" applyProtection="1">
      <alignment shrinkToFit="1"/>
      <protection locked="0"/>
    </xf>
    <xf numFmtId="0" fontId="55" fillId="35" borderId="330" xfId="0" applyFont="1" applyFill="1" applyBorder="1" applyAlignment="1" applyProtection="1">
      <alignment shrinkToFit="1"/>
      <protection locked="0"/>
    </xf>
    <xf numFmtId="0" fontId="55" fillId="35" borderId="331" xfId="0" applyFont="1" applyFill="1" applyBorder="1" applyAlignment="1" applyProtection="1">
      <alignment shrinkToFit="1"/>
      <protection locked="0"/>
    </xf>
    <xf numFmtId="0" fontId="55" fillId="35" borderId="332" xfId="0" applyFont="1" applyFill="1" applyBorder="1" applyAlignment="1" applyProtection="1">
      <alignment shrinkToFit="1"/>
      <protection locked="0"/>
    </xf>
    <xf numFmtId="0" fontId="55" fillId="35" borderId="151" xfId="0" applyFont="1" applyFill="1" applyBorder="1" applyAlignment="1" applyProtection="1">
      <alignment shrinkToFit="1"/>
      <protection locked="0"/>
    </xf>
    <xf numFmtId="0" fontId="55" fillId="13" borderId="396" xfId="0" applyFont="1" applyFill="1" applyBorder="1" applyAlignment="1" applyProtection="1">
      <alignment horizontal="center" vertical="center"/>
      <protection locked="0"/>
    </xf>
    <xf numFmtId="0" fontId="55" fillId="13" borderId="397" xfId="0" applyFont="1" applyFill="1" applyBorder="1" applyAlignment="1" applyProtection="1">
      <alignment horizontal="center" vertical="center"/>
      <protection locked="0"/>
    </xf>
    <xf numFmtId="0" fontId="55" fillId="13" borderId="398" xfId="0" applyFont="1" applyFill="1" applyBorder="1" applyAlignment="1" applyProtection="1">
      <alignment horizontal="center" vertical="center"/>
      <protection locked="0"/>
    </xf>
    <xf numFmtId="0" fontId="55" fillId="13" borderId="310" xfId="0" applyFont="1" applyFill="1" applyBorder="1" applyAlignment="1" applyProtection="1">
      <alignment horizontal="center" vertical="center"/>
      <protection locked="0"/>
    </xf>
    <xf numFmtId="0" fontId="55" fillId="13" borderId="309" xfId="0" applyFont="1" applyFill="1" applyBorder="1" applyAlignment="1" applyProtection="1">
      <alignment horizontal="center" vertical="center"/>
      <protection locked="0"/>
    </xf>
    <xf numFmtId="0" fontId="55" fillId="13" borderId="380" xfId="0" applyFont="1" applyFill="1" applyBorder="1" applyAlignment="1">
      <alignment vertical="center"/>
    </xf>
    <xf numFmtId="0" fontId="55" fillId="8" borderId="28" xfId="0" applyFont="1" applyFill="1" applyBorder="1" applyAlignment="1" applyProtection="1">
      <alignment horizontal="center" vertical="center"/>
      <protection locked="0"/>
    </xf>
    <xf numFmtId="0" fontId="111" fillId="8" borderId="28" xfId="0" applyFont="1" applyFill="1" applyBorder="1" applyAlignment="1">
      <alignment horizontal="center" vertical="center"/>
    </xf>
    <xf numFmtId="0" fontId="68" fillId="35" borderId="28" xfId="0" applyFont="1" applyFill="1" applyBorder="1" applyAlignment="1" applyProtection="1">
      <alignment horizontal="center" shrinkToFit="1"/>
      <protection locked="0"/>
    </xf>
    <xf numFmtId="166" fontId="56" fillId="35" borderId="28" xfId="0" applyNumberFormat="1" applyFont="1" applyFill="1" applyBorder="1" applyAlignment="1" applyProtection="1">
      <alignment horizontal="right"/>
      <protection locked="0"/>
    </xf>
    <xf numFmtId="0" fontId="56" fillId="35" borderId="28" xfId="0" applyFont="1" applyFill="1" applyBorder="1" applyAlignment="1" applyProtection="1">
      <alignment horizontal="right" shrinkToFit="1"/>
      <protection locked="0"/>
    </xf>
    <xf numFmtId="0" fontId="112" fillId="35" borderId="28" xfId="0" applyFont="1" applyFill="1" applyBorder="1" applyAlignment="1" applyProtection="1">
      <alignment horizontal="right" shrinkToFit="1"/>
      <protection locked="0"/>
    </xf>
    <xf numFmtId="14" fontId="68" fillId="35" borderId="28" xfId="0" applyNumberFormat="1" applyFont="1" applyFill="1" applyBorder="1" applyAlignment="1" applyProtection="1">
      <alignment horizontal="right" shrinkToFit="1"/>
      <protection locked="0"/>
    </xf>
    <xf numFmtId="0" fontId="102" fillId="39" borderId="308" xfId="0" applyFont="1" applyFill="1" applyBorder="1" applyAlignment="1" applyProtection="1">
      <alignment horizontal="center" vertical="center" wrapText="1"/>
      <protection locked="0"/>
    </xf>
    <xf numFmtId="0" fontId="102" fillId="39" borderId="309" xfId="0" applyFont="1" applyFill="1" applyBorder="1" applyAlignment="1" applyProtection="1">
      <alignment horizontal="center" vertical="center"/>
      <protection locked="0"/>
    </xf>
    <xf numFmtId="0" fontId="65" fillId="8" borderId="308" xfId="0" applyFont="1" applyFill="1" applyBorder="1" applyAlignment="1">
      <alignment horizontal="right" vertical="center" wrapText="1"/>
    </xf>
    <xf numFmtId="0" fontId="55" fillId="35" borderId="352" xfId="0" applyFont="1" applyFill="1" applyBorder="1" applyAlignment="1" applyProtection="1">
      <alignment vertical="center" wrapText="1" shrinkToFit="1"/>
      <protection locked="0"/>
    </xf>
    <xf numFmtId="9" fontId="65" fillId="35" borderId="352" xfId="0" applyNumberFormat="1" applyFont="1" applyFill="1" applyBorder="1" applyAlignment="1" applyProtection="1">
      <alignment vertical="center" wrapText="1" shrinkToFit="1"/>
      <protection locked="0"/>
    </xf>
    <xf numFmtId="9" fontId="65" fillId="35" borderId="353" xfId="0" applyNumberFormat="1" applyFont="1" applyFill="1" applyBorder="1" applyAlignment="1" applyProtection="1">
      <alignment vertical="center" wrapText="1" shrinkToFit="1"/>
      <protection locked="0"/>
    </xf>
    <xf numFmtId="0" fontId="65" fillId="35" borderId="291" xfId="0" applyFont="1" applyFill="1" applyBorder="1" applyAlignment="1" applyProtection="1">
      <alignment vertical="center" wrapText="1" shrinkToFit="1"/>
      <protection locked="0"/>
    </xf>
    <xf numFmtId="0" fontId="65" fillId="35" borderId="355" xfId="0" applyFont="1" applyFill="1" applyBorder="1" applyAlignment="1" applyProtection="1">
      <alignment vertical="center" wrapText="1" shrinkToFit="1"/>
      <protection locked="0"/>
    </xf>
    <xf numFmtId="9" fontId="65" fillId="35" borderId="291" xfId="0" applyNumberFormat="1" applyFont="1" applyFill="1" applyBorder="1" applyAlignment="1" applyProtection="1">
      <alignment vertical="center" wrapText="1" shrinkToFit="1"/>
      <protection locked="0"/>
    </xf>
    <xf numFmtId="9" fontId="65" fillId="35" borderId="355" xfId="0" applyNumberFormat="1" applyFont="1" applyFill="1" applyBorder="1" applyAlignment="1" applyProtection="1">
      <alignment vertical="center" wrapText="1" shrinkToFit="1"/>
      <protection locked="0"/>
    </xf>
    <xf numFmtId="0" fontId="55" fillId="35" borderId="318" xfId="0" applyFont="1" applyFill="1" applyBorder="1" applyAlignment="1" applyProtection="1">
      <alignment vertical="center" wrapText="1" shrinkToFit="1"/>
      <protection locked="0"/>
    </xf>
    <xf numFmtId="0" fontId="65" fillId="35" borderId="318" xfId="0" applyFont="1" applyFill="1" applyBorder="1" applyAlignment="1" applyProtection="1">
      <alignment vertical="center" wrapText="1" shrinkToFit="1"/>
      <protection locked="0"/>
    </xf>
    <xf numFmtId="0" fontId="65" fillId="35" borderId="363" xfId="0" applyFont="1" applyFill="1" applyBorder="1" applyAlignment="1" applyProtection="1">
      <alignment vertical="center" wrapText="1" shrinkToFit="1"/>
      <protection locked="0"/>
    </xf>
    <xf numFmtId="0" fontId="55" fillId="35" borderId="344" xfId="0" applyFont="1" applyFill="1" applyBorder="1" applyAlignment="1" applyProtection="1">
      <alignment vertical="center" wrapText="1" shrinkToFit="1"/>
      <protection locked="0"/>
    </xf>
    <xf numFmtId="0" fontId="65" fillId="35" borderId="344" xfId="0" applyFont="1" applyFill="1" applyBorder="1" applyAlignment="1" applyProtection="1">
      <alignment vertical="center" wrapText="1" shrinkToFit="1"/>
      <protection locked="0"/>
    </xf>
    <xf numFmtId="0" fontId="65" fillId="35" borderId="359" xfId="0" applyFont="1" applyFill="1" applyBorder="1" applyAlignment="1" applyProtection="1">
      <alignment vertical="center" wrapText="1" shrinkToFit="1"/>
      <protection locked="0"/>
    </xf>
    <xf numFmtId="9" fontId="65" fillId="35" borderId="299" xfId="0" applyNumberFormat="1" applyFont="1" applyFill="1" applyBorder="1" applyAlignment="1" applyProtection="1">
      <alignment vertical="center" wrapText="1" shrinkToFit="1"/>
      <protection locked="0"/>
    </xf>
    <xf numFmtId="9" fontId="65" fillId="35" borderId="362" xfId="0" applyNumberFormat="1" applyFont="1" applyFill="1" applyBorder="1" applyAlignment="1" applyProtection="1">
      <alignment vertical="center" wrapText="1" shrinkToFit="1"/>
      <protection locked="0"/>
    </xf>
    <xf numFmtId="0" fontId="56" fillId="13" borderId="0" xfId="0" applyFont="1" applyFill="1" applyAlignment="1">
      <alignment horizontal="center"/>
    </xf>
    <xf numFmtId="0" fontId="56" fillId="13" borderId="401" xfId="0" applyFont="1" applyFill="1" applyBorder="1"/>
    <xf numFmtId="9" fontId="48" fillId="15" borderId="0" xfId="1" applyFont="1" applyFill="1"/>
    <xf numFmtId="0" fontId="0" fillId="12" borderId="0" xfId="0" applyFill="1"/>
    <xf numFmtId="9" fontId="48" fillId="13" borderId="0" xfId="1" applyFont="1" applyFill="1"/>
    <xf numFmtId="0" fontId="96" fillId="22" borderId="383" xfId="0" applyFont="1" applyFill="1" applyBorder="1" applyAlignment="1">
      <alignment horizontal="center"/>
    </xf>
    <xf numFmtId="0" fontId="0" fillId="0" borderId="411" xfId="0" applyBorder="1"/>
    <xf numFmtId="0" fontId="0" fillId="0" borderId="412" xfId="0" applyBorder="1"/>
    <xf numFmtId="0" fontId="0" fillId="0" borderId="31" xfId="0" applyBorder="1"/>
    <xf numFmtId="0" fontId="0" fillId="0" borderId="416" xfId="0" applyBorder="1"/>
    <xf numFmtId="0" fontId="113" fillId="48" borderId="231" xfId="0" applyFont="1" applyFill="1" applyBorder="1" applyAlignment="1">
      <alignment horizontal="center" vertical="center" wrapText="1"/>
    </xf>
    <xf numFmtId="0" fontId="113" fillId="13" borderId="231" xfId="0" applyFont="1" applyFill="1" applyBorder="1" applyAlignment="1">
      <alignment horizontal="center" vertical="center" wrapText="1"/>
    </xf>
    <xf numFmtId="0" fontId="113" fillId="0" borderId="231" xfId="0" applyFont="1" applyBorder="1" applyAlignment="1">
      <alignment horizontal="center" vertical="center" wrapText="1"/>
    </xf>
    <xf numFmtId="0" fontId="113" fillId="3" borderId="231" xfId="0" quotePrefix="1" applyFont="1" applyFill="1" applyBorder="1" applyAlignment="1">
      <alignment horizontal="center" vertical="center" wrapText="1"/>
    </xf>
    <xf numFmtId="0" fontId="113" fillId="49" borderId="231" xfId="0" applyFont="1" applyFill="1" applyBorder="1" applyAlignment="1">
      <alignment horizontal="center" vertical="center" wrapText="1"/>
    </xf>
    <xf numFmtId="0" fontId="0" fillId="0" borderId="415" xfId="0" applyBorder="1"/>
    <xf numFmtId="0" fontId="0" fillId="0" borderId="410" xfId="0" applyBorder="1"/>
    <xf numFmtId="0" fontId="107" fillId="22" borderId="0" xfId="0" applyFont="1" applyFill="1" applyAlignment="1">
      <alignment horizontal="center" vertical="center"/>
    </xf>
    <xf numFmtId="0" fontId="55" fillId="35" borderId="0" xfId="0" applyFont="1" applyFill="1" applyAlignment="1" applyProtection="1">
      <alignment horizontal="center" vertical="center" wrapText="1" shrinkToFit="1"/>
      <protection locked="0"/>
    </xf>
    <xf numFmtId="0" fontId="68" fillId="35" borderId="0" xfId="0" applyFont="1" applyFill="1" applyAlignment="1" applyProtection="1">
      <alignment horizontal="left" shrinkToFit="1"/>
      <protection locked="0"/>
    </xf>
    <xf numFmtId="2" fontId="0" fillId="15" borderId="0" xfId="0" applyNumberFormat="1" applyFill="1"/>
    <xf numFmtId="9" fontId="0" fillId="0" borderId="420" xfId="1" applyFont="1" applyBorder="1" applyAlignment="1">
      <alignment horizontal="center"/>
    </xf>
    <xf numFmtId="0" fontId="0" fillId="0" borderId="410" xfId="0" applyBorder="1" applyAlignment="1">
      <alignment horizontal="center" vertical="center"/>
    </xf>
    <xf numFmtId="9" fontId="0" fillId="0" borderId="418" xfId="1" applyFont="1" applyBorder="1" applyAlignment="1">
      <alignment horizontal="center"/>
    </xf>
    <xf numFmtId="9" fontId="0" fillId="0" borderId="419" xfId="1" applyFont="1" applyBorder="1" applyAlignment="1">
      <alignment horizontal="center"/>
    </xf>
    <xf numFmtId="9" fontId="0" fillId="0" borderId="421" xfId="1" applyFont="1" applyBorder="1" applyAlignment="1">
      <alignment horizontal="center"/>
    </xf>
    <xf numFmtId="9" fontId="0" fillId="0" borderId="417" xfId="1" applyFont="1" applyBorder="1" applyAlignment="1">
      <alignment horizontal="center"/>
    </xf>
    <xf numFmtId="0" fontId="115" fillId="49" borderId="28" xfId="2" applyFont="1" applyFill="1" applyBorder="1" applyAlignment="1">
      <alignment horizontal="center" vertical="center" wrapText="1"/>
    </xf>
    <xf numFmtId="0" fontId="117" fillId="0" borderId="28" xfId="2" applyFont="1" applyBorder="1" applyAlignment="1">
      <alignment horizontal="center" vertical="center" wrapText="1"/>
    </xf>
    <xf numFmtId="0" fontId="118" fillId="0" borderId="28" xfId="2" applyFont="1" applyBorder="1" applyAlignment="1">
      <alignment horizontal="justify" vertical="center" wrapText="1"/>
    </xf>
    <xf numFmtId="0" fontId="2" fillId="0" borderId="28" xfId="2" applyBorder="1" applyAlignment="1">
      <alignment horizontal="justify" vertical="top" wrapText="1"/>
    </xf>
    <xf numFmtId="0" fontId="2" fillId="0" borderId="28" xfId="2" applyBorder="1" applyAlignment="1">
      <alignment horizontal="justify" vertical="center" wrapText="1"/>
    </xf>
    <xf numFmtId="0" fontId="118" fillId="0" borderId="28" xfId="2" applyFont="1" applyBorder="1" applyAlignment="1">
      <alignment horizontal="center" vertical="center" wrapText="1"/>
    </xf>
    <xf numFmtId="0" fontId="118" fillId="0" borderId="28" xfId="2" applyFont="1" applyBorder="1" applyAlignment="1">
      <alignment horizontal="justify" vertical="top" wrapText="1"/>
    </xf>
    <xf numFmtId="0" fontId="117" fillId="0" borderId="0" xfId="2" applyFont="1" applyAlignment="1">
      <alignment horizontal="center" vertical="center" wrapText="1"/>
    </xf>
    <xf numFmtId="0" fontId="120" fillId="35" borderId="0" xfId="0" applyFont="1" applyFill="1" applyAlignment="1">
      <alignment horizontal="justify" vertical="center" wrapText="1"/>
    </xf>
    <xf numFmtId="20" fontId="121" fillId="13" borderId="0" xfId="0" applyNumberFormat="1" applyFont="1" applyFill="1" applyAlignment="1">
      <alignment horizontal="justify" vertical="top"/>
    </xf>
    <xf numFmtId="0" fontId="0" fillId="0" borderId="0" xfId="0" applyAlignment="1">
      <alignment horizontal="justify" vertical="top"/>
    </xf>
    <xf numFmtId="0" fontId="121" fillId="0" borderId="0" xfId="0" applyFont="1" applyAlignment="1">
      <alignment horizontal="justify" vertical="top"/>
    </xf>
    <xf numFmtId="0" fontId="19" fillId="23" borderId="54" xfId="0" applyFont="1" applyFill="1" applyBorder="1" applyAlignment="1">
      <alignment horizontal="center" vertical="center"/>
    </xf>
    <xf numFmtId="0" fontId="0" fillId="35" borderId="0" xfId="0" applyFill="1"/>
    <xf numFmtId="0" fontId="19" fillId="23" borderId="57" xfId="0" applyFont="1" applyFill="1" applyBorder="1" applyAlignment="1">
      <alignment horizontal="center" vertical="center"/>
    </xf>
    <xf numFmtId="0" fontId="19" fillId="23" borderId="434" xfId="0" applyFont="1" applyFill="1" applyBorder="1" applyAlignment="1">
      <alignment horizontal="center" vertical="center"/>
    </xf>
    <xf numFmtId="0" fontId="19" fillId="23" borderId="431" xfId="0" applyFont="1" applyFill="1" applyBorder="1" applyAlignment="1">
      <alignment horizontal="center" vertical="center"/>
    </xf>
    <xf numFmtId="0" fontId="19" fillId="23" borderId="1" xfId="0" applyFont="1" applyFill="1" applyBorder="1" applyAlignment="1">
      <alignment horizontal="center" vertical="center"/>
    </xf>
    <xf numFmtId="0" fontId="19" fillId="23" borderId="3" xfId="0" applyFont="1" applyFill="1" applyBorder="1" applyAlignment="1">
      <alignment horizontal="center" vertical="center"/>
    </xf>
    <xf numFmtId="0" fontId="19" fillId="49" borderId="54" xfId="0" applyFont="1" applyFill="1" applyBorder="1" applyAlignment="1">
      <alignment horizontal="center" vertical="center"/>
    </xf>
    <xf numFmtId="0" fontId="19" fillId="49" borderId="57" xfId="0" applyFont="1" applyFill="1" applyBorder="1" applyAlignment="1">
      <alignment horizontal="center" vertical="center"/>
    </xf>
    <xf numFmtId="0" fontId="19" fillId="37" borderId="54" xfId="0" applyFont="1" applyFill="1" applyBorder="1" applyAlignment="1">
      <alignment horizontal="center" vertical="center"/>
    </xf>
    <xf numFmtId="0" fontId="19" fillId="37" borderId="57" xfId="0" applyFont="1" applyFill="1" applyBorder="1" applyAlignment="1">
      <alignment horizontal="center" vertical="center"/>
    </xf>
    <xf numFmtId="0" fontId="19" fillId="37" borderId="60" xfId="0" applyFont="1" applyFill="1" applyBorder="1" applyAlignment="1">
      <alignment horizontal="center" vertical="center"/>
    </xf>
    <xf numFmtId="0" fontId="19" fillId="52" borderId="54" xfId="0" applyFont="1" applyFill="1" applyBorder="1" applyAlignment="1">
      <alignment horizontal="center" vertical="center"/>
    </xf>
    <xf numFmtId="0" fontId="19" fillId="52" borderId="57" xfId="0" applyFont="1" applyFill="1" applyBorder="1" applyAlignment="1">
      <alignment horizontal="center" vertical="center"/>
    </xf>
    <xf numFmtId="0" fontId="125" fillId="0" borderId="0" xfId="0" applyFont="1" applyAlignment="1">
      <alignment horizontal="center" vertical="center" wrapText="1"/>
    </xf>
    <xf numFmtId="0" fontId="123" fillId="0" borderId="0" xfId="0" applyFont="1"/>
    <xf numFmtId="0" fontId="123" fillId="35" borderId="0" xfId="0" applyFont="1" applyFill="1"/>
    <xf numFmtId="0" fontId="127" fillId="52" borderId="435" xfId="0" applyFont="1" applyFill="1" applyBorder="1" applyAlignment="1">
      <alignment horizontal="center" vertical="center" wrapText="1"/>
    </xf>
    <xf numFmtId="0" fontId="127" fillId="52" borderId="66" xfId="0" applyFont="1" applyFill="1" applyBorder="1" applyAlignment="1">
      <alignment horizontal="center" vertical="center" wrapText="1"/>
    </xf>
    <xf numFmtId="0" fontId="127" fillId="37" borderId="3" xfId="0" applyFont="1" applyFill="1" applyBorder="1" applyAlignment="1">
      <alignment horizontal="center" vertical="center" wrapText="1"/>
    </xf>
    <xf numFmtId="0" fontId="123" fillId="46" borderId="55" xfId="0" applyFont="1" applyFill="1" applyBorder="1" applyAlignment="1" applyProtection="1">
      <alignment horizontal="center" vertical="center" wrapText="1"/>
      <protection locked="0"/>
    </xf>
    <xf numFmtId="0" fontId="123" fillId="46" borderId="31" xfId="0" applyFont="1" applyFill="1" applyBorder="1" applyAlignment="1" applyProtection="1">
      <alignment horizontal="center" vertical="center" wrapText="1"/>
      <protection locked="0"/>
    </xf>
    <xf numFmtId="0" fontId="127" fillId="37" borderId="55" xfId="0" applyFont="1" applyFill="1" applyBorder="1" applyAlignment="1">
      <alignment horizontal="center" vertical="center" wrapText="1"/>
    </xf>
    <xf numFmtId="0" fontId="127" fillId="37" borderId="58" xfId="0" applyFont="1" applyFill="1" applyBorder="1" applyAlignment="1">
      <alignment horizontal="center" vertical="center" wrapText="1"/>
    </xf>
    <xf numFmtId="0" fontId="123" fillId="46" borderId="28" xfId="0" applyFont="1" applyFill="1" applyBorder="1" applyAlignment="1" applyProtection="1">
      <alignment horizontal="center" vertical="center" wrapText="1"/>
      <protection locked="0"/>
    </xf>
    <xf numFmtId="0" fontId="128" fillId="6" borderId="28" xfId="0" applyFont="1" applyFill="1" applyBorder="1" applyAlignment="1">
      <alignment horizontal="center"/>
    </xf>
    <xf numFmtId="0" fontId="127" fillId="6" borderId="28" xfId="0" applyFont="1" applyFill="1" applyBorder="1" applyAlignment="1">
      <alignment horizontal="center"/>
    </xf>
    <xf numFmtId="0" fontId="123" fillId="6" borderId="28" xfId="0" applyFont="1" applyFill="1" applyBorder="1" applyAlignment="1">
      <alignment horizontal="center"/>
    </xf>
    <xf numFmtId="0" fontId="123" fillId="10" borderId="28" xfId="0" applyFont="1" applyFill="1" applyBorder="1" applyAlignment="1">
      <alignment horizontal="center"/>
    </xf>
    <xf numFmtId="0" fontId="128" fillId="0" borderId="0" xfId="0" applyFont="1" applyAlignment="1">
      <alignment horizontal="right"/>
    </xf>
    <xf numFmtId="0" fontId="127" fillId="0" borderId="0" xfId="0" applyFont="1" applyAlignment="1">
      <alignment horizontal="center"/>
    </xf>
    <xf numFmtId="0" fontId="123" fillId="0" borderId="0" xfId="0" applyFont="1" applyAlignment="1">
      <alignment horizontal="center"/>
    </xf>
    <xf numFmtId="0" fontId="122" fillId="35" borderId="0" xfId="0" applyFont="1" applyFill="1"/>
    <xf numFmtId="0" fontId="127" fillId="49" borderId="435" xfId="0" applyFont="1" applyFill="1" applyBorder="1" applyAlignment="1">
      <alignment horizontal="center" vertical="center" wrapText="1"/>
    </xf>
    <xf numFmtId="0" fontId="127" fillId="49" borderId="66" xfId="0" applyFont="1" applyFill="1" applyBorder="1" applyAlignment="1">
      <alignment horizontal="center" vertical="center" wrapText="1"/>
    </xf>
    <xf numFmtId="0" fontId="127" fillId="49" borderId="436" xfId="0" applyFont="1" applyFill="1" applyBorder="1" applyAlignment="1">
      <alignment horizontal="center" vertical="center" wrapText="1"/>
    </xf>
    <xf numFmtId="0" fontId="122" fillId="46" borderId="55" xfId="0" applyFont="1" applyFill="1" applyBorder="1" applyAlignment="1" applyProtection="1">
      <alignment horizontal="center" vertical="center" wrapText="1"/>
      <protection locked="0"/>
    </xf>
    <xf numFmtId="0" fontId="122" fillId="46" borderId="31" xfId="0" applyFont="1" applyFill="1" applyBorder="1" applyAlignment="1" applyProtection="1">
      <alignment horizontal="center" vertical="center" wrapText="1"/>
      <protection locked="0"/>
    </xf>
    <xf numFmtId="0" fontId="127" fillId="37" borderId="31" xfId="0" applyFont="1" applyFill="1" applyBorder="1" applyAlignment="1">
      <alignment horizontal="center" vertical="center" wrapText="1"/>
    </xf>
    <xf numFmtId="0" fontId="127" fillId="37" borderId="28" xfId="0" applyFont="1" applyFill="1" applyBorder="1" applyAlignment="1">
      <alignment horizontal="center" vertical="center" wrapText="1"/>
    </xf>
    <xf numFmtId="0" fontId="122" fillId="46" borderId="28" xfId="0" applyFont="1" applyFill="1" applyBorder="1" applyAlignment="1" applyProtection="1">
      <alignment horizontal="center" vertical="center" wrapText="1"/>
      <protection locked="0"/>
    </xf>
    <xf numFmtId="0" fontId="3" fillId="6" borderId="28" xfId="0" applyFont="1" applyFill="1" applyBorder="1" applyAlignment="1">
      <alignment horizontal="center"/>
    </xf>
    <xf numFmtId="0" fontId="122" fillId="10" borderId="28" xfId="0" applyFont="1" applyFill="1" applyBorder="1" applyAlignment="1">
      <alignment horizontal="center"/>
    </xf>
    <xf numFmtId="0" fontId="122" fillId="6" borderId="28" xfId="0" applyFont="1" applyFill="1" applyBorder="1" applyAlignment="1">
      <alignment horizontal="center"/>
    </xf>
    <xf numFmtId="0" fontId="122" fillId="0" borderId="0" xfId="0" applyFont="1"/>
    <xf numFmtId="0" fontId="3" fillId="52" borderId="31" xfId="0" applyFont="1" applyFill="1" applyBorder="1" applyAlignment="1">
      <alignment horizontal="center" vertical="center" wrapText="1"/>
    </xf>
    <xf numFmtId="0" fontId="3" fillId="23" borderId="28" xfId="0" applyFont="1" applyFill="1" applyBorder="1" applyAlignment="1">
      <alignment horizontal="center" vertical="center" wrapText="1"/>
    </xf>
    <xf numFmtId="0" fontId="129" fillId="6" borderId="28" xfId="0" applyFont="1" applyFill="1" applyBorder="1" applyAlignment="1">
      <alignment horizontal="right"/>
    </xf>
    <xf numFmtId="0" fontId="129" fillId="0" borderId="0" xfId="0" applyFont="1" applyAlignment="1">
      <alignment horizontal="right"/>
    </xf>
    <xf numFmtId="0" fontId="3" fillId="0" borderId="0" xfId="0" applyFont="1" applyAlignment="1">
      <alignment horizontal="center"/>
    </xf>
    <xf numFmtId="0" fontId="122" fillId="0" borderId="0" xfId="0" applyFont="1" applyAlignment="1">
      <alignment horizontal="center"/>
    </xf>
    <xf numFmtId="0" fontId="3" fillId="49" borderId="31" xfId="0" applyFont="1" applyFill="1" applyBorder="1" applyAlignment="1">
      <alignment horizontal="center" vertical="center" wrapText="1"/>
    </xf>
    <xf numFmtId="0" fontId="126" fillId="6" borderId="28" xfId="0" applyFont="1" applyFill="1" applyBorder="1" applyAlignment="1">
      <alignment horizontal="center" vertical="center" wrapText="1"/>
    </xf>
    <xf numFmtId="0" fontId="122" fillId="10" borderId="28" xfId="0" applyFont="1" applyFill="1" applyBorder="1"/>
    <xf numFmtId="0" fontId="122" fillId="6" borderId="28" xfId="0" applyFont="1" applyFill="1" applyBorder="1"/>
    <xf numFmtId="20" fontId="130" fillId="13" borderId="0" xfId="0" applyNumberFormat="1" applyFont="1" applyFill="1" applyAlignment="1">
      <alignment horizontal="center" vertical="top"/>
    </xf>
    <xf numFmtId="0" fontId="48" fillId="0" borderId="0" xfId="0" applyFont="1" applyAlignment="1">
      <alignment horizontal="center" vertical="top"/>
    </xf>
    <xf numFmtId="20" fontId="129" fillId="53" borderId="48" xfId="0" applyNumberFormat="1" applyFont="1" applyFill="1" applyBorder="1" applyAlignment="1">
      <alignment horizontal="center" vertical="center"/>
    </xf>
    <xf numFmtId="0" fontId="129" fillId="53" borderId="48" xfId="0" applyFont="1" applyFill="1" applyBorder="1" applyAlignment="1">
      <alignment horizontal="center" vertical="center"/>
    </xf>
    <xf numFmtId="20" fontId="129" fillId="50" borderId="9" xfId="0" applyNumberFormat="1" applyFont="1" applyFill="1" applyBorder="1" applyAlignment="1">
      <alignment horizontal="center" vertical="center"/>
    </xf>
    <xf numFmtId="0" fontId="129" fillId="6" borderId="9" xfId="0" applyFont="1" applyFill="1" applyBorder="1" applyAlignment="1">
      <alignment horizontal="center" vertical="center"/>
    </xf>
    <xf numFmtId="20" fontId="122" fillId="13" borderId="0" xfId="0" applyNumberFormat="1" applyFont="1" applyFill="1" applyAlignment="1">
      <alignment horizontal="justify" vertical="top"/>
    </xf>
    <xf numFmtId="0" fontId="122" fillId="0" borderId="0" xfId="0" applyFont="1" applyAlignment="1">
      <alignment horizontal="justify" vertical="top"/>
    </xf>
    <xf numFmtId="0" fontId="131" fillId="0" borderId="9" xfId="0" applyFont="1" applyBorder="1" applyAlignment="1">
      <alignment vertical="center" wrapText="1"/>
    </xf>
    <xf numFmtId="0" fontId="132" fillId="0" borderId="27" xfId="0" applyFont="1" applyBorder="1" applyAlignment="1">
      <alignment horizontal="center" vertical="center" wrapText="1"/>
    </xf>
    <xf numFmtId="0" fontId="132" fillId="0" borderId="11" xfId="0" applyFont="1" applyBorder="1" applyAlignment="1">
      <alignment horizontal="center" vertical="center" wrapText="1"/>
    </xf>
    <xf numFmtId="0" fontId="133" fillId="0" borderId="58" xfId="2" applyFont="1" applyBorder="1" applyAlignment="1">
      <alignment vertical="center" wrapText="1"/>
    </xf>
    <xf numFmtId="0" fontId="133" fillId="0" borderId="28" xfId="2" applyFont="1" applyBorder="1" applyAlignment="1">
      <alignment vertical="center" wrapText="1"/>
    </xf>
    <xf numFmtId="0" fontId="0" fillId="0" borderId="58" xfId="0" applyBorder="1"/>
    <xf numFmtId="0" fontId="135" fillId="54" borderId="9" xfId="2" applyFont="1" applyFill="1" applyBorder="1" applyAlignment="1">
      <alignment horizontal="center" vertical="center" wrapText="1"/>
    </xf>
    <xf numFmtId="167" fontId="136" fillId="0" borderId="9" xfId="2" applyNumberFormat="1" applyFont="1" applyBorder="1" applyAlignment="1">
      <alignment horizontal="center" vertical="center" wrapText="1"/>
    </xf>
    <xf numFmtId="49" fontId="136" fillId="13" borderId="9" xfId="2" applyNumberFormat="1" applyFont="1" applyFill="1" applyBorder="1" applyAlignment="1">
      <alignment horizontal="center" vertical="center" wrapText="1"/>
    </xf>
    <xf numFmtId="0" fontId="137" fillId="0" borderId="9" xfId="2" applyFont="1" applyBorder="1" applyAlignment="1">
      <alignment horizontal="center" vertical="center" wrapText="1"/>
    </xf>
    <xf numFmtId="0" fontId="136" fillId="0" borderId="9" xfId="2" applyFont="1" applyBorder="1" applyAlignment="1">
      <alignment horizontal="center" vertical="center" wrapText="1"/>
    </xf>
    <xf numFmtId="0" fontId="135" fillId="0" borderId="9" xfId="2" applyFont="1" applyBorder="1" applyAlignment="1">
      <alignment vertical="center" wrapText="1"/>
    </xf>
    <xf numFmtId="0" fontId="136" fillId="0" borderId="9" xfId="2" applyFont="1" applyBorder="1" applyAlignment="1">
      <alignment horizontal="left" vertical="center" wrapText="1"/>
    </xf>
    <xf numFmtId="0" fontId="0" fillId="0" borderId="9" xfId="0" applyBorder="1" applyAlignment="1">
      <alignment horizontal="center" vertical="center" wrapText="1"/>
    </xf>
    <xf numFmtId="0" fontId="131" fillId="0" borderId="9" xfId="0" applyFont="1" applyBorder="1" applyAlignment="1">
      <alignment horizontal="center" vertical="center" wrapText="1"/>
    </xf>
    <xf numFmtId="0" fontId="138" fillId="0" borderId="9" xfId="0" applyFont="1" applyBorder="1" applyAlignment="1">
      <alignment horizontal="center" vertical="center" wrapText="1"/>
    </xf>
    <xf numFmtId="0" fontId="139" fillId="0" borderId="9" xfId="0" applyFont="1" applyBorder="1" applyAlignment="1">
      <alignment horizontal="center" vertical="center" wrapText="1"/>
    </xf>
    <xf numFmtId="0" fontId="138" fillId="0" borderId="9" xfId="0" applyFont="1" applyBorder="1" applyAlignment="1">
      <alignment horizontal="center" wrapText="1"/>
    </xf>
    <xf numFmtId="167" fontId="140" fillId="0" borderId="31" xfId="2" applyNumberFormat="1" applyFont="1" applyBorder="1" applyAlignment="1">
      <alignment horizontal="center" vertical="center" wrapText="1"/>
    </xf>
    <xf numFmtId="0" fontId="2" fillId="0" borderId="31" xfId="0" applyFont="1" applyBorder="1" applyAlignment="1">
      <alignment horizontal="center" vertical="center" wrapText="1"/>
    </xf>
    <xf numFmtId="0" fontId="140" fillId="0" borderId="31" xfId="2" applyFont="1" applyBorder="1" applyAlignment="1">
      <alignment horizontal="center" vertical="center" wrapText="1"/>
    </xf>
    <xf numFmtId="0" fontId="141" fillId="0" borderId="31" xfId="2" applyFont="1" applyBorder="1" applyAlignment="1">
      <alignment horizontal="center" vertical="center" wrapText="1"/>
    </xf>
    <xf numFmtId="0" fontId="133" fillId="0" borderId="31" xfId="2" applyFont="1" applyBorder="1" applyAlignment="1">
      <alignment horizontal="center" vertical="center" wrapText="1"/>
    </xf>
    <xf numFmtId="0" fontId="142" fillId="0" borderId="31" xfId="2" applyFont="1" applyBorder="1" applyAlignment="1">
      <alignment vertical="center" wrapText="1"/>
    </xf>
    <xf numFmtId="0" fontId="133" fillId="0" borderId="31" xfId="2" applyFont="1" applyBorder="1" applyAlignment="1">
      <alignment horizontal="left" vertical="center" wrapText="1"/>
    </xf>
    <xf numFmtId="167" fontId="140" fillId="0" borderId="28" xfId="2" applyNumberFormat="1" applyFont="1" applyBorder="1" applyAlignment="1">
      <alignment horizontal="center" vertical="center" wrapText="1"/>
    </xf>
    <xf numFmtId="0" fontId="2" fillId="0" borderId="28" xfId="0" applyFont="1" applyBorder="1" applyAlignment="1">
      <alignment horizontal="center" vertical="center" wrapText="1"/>
    </xf>
    <xf numFmtId="0" fontId="140" fillId="0" borderId="28" xfId="2" applyFont="1" applyBorder="1" applyAlignment="1">
      <alignment horizontal="center" vertical="center" wrapText="1"/>
    </xf>
    <xf numFmtId="0" fontId="141" fillId="0" borderId="28" xfId="2" applyFont="1" applyBorder="1" applyAlignment="1">
      <alignment horizontal="center" vertical="center" wrapText="1"/>
    </xf>
    <xf numFmtId="0" fontId="133" fillId="0" borderId="28" xfId="2" applyFont="1" applyBorder="1" applyAlignment="1">
      <alignment horizontal="center" vertical="center" wrapText="1"/>
    </xf>
    <xf numFmtId="0" fontId="142" fillId="0" borderId="28" xfId="2" applyFont="1" applyBorder="1" applyAlignment="1">
      <alignment vertical="center" wrapText="1"/>
    </xf>
    <xf numFmtId="0" fontId="133" fillId="0" borderId="28" xfId="2" applyFont="1" applyBorder="1" applyAlignment="1">
      <alignment horizontal="left" vertical="center" wrapText="1"/>
    </xf>
    <xf numFmtId="0" fontId="143" fillId="0" borderId="28" xfId="0" applyFont="1" applyBorder="1" applyAlignment="1">
      <alignment horizontal="center" wrapText="1"/>
    </xf>
    <xf numFmtId="0" fontId="143" fillId="0" borderId="28" xfId="0" applyFont="1" applyBorder="1" applyAlignment="1">
      <alignment horizontal="center" vertical="center"/>
    </xf>
    <xf numFmtId="0" fontId="0" fillId="0" borderId="28" xfId="0" applyBorder="1" applyAlignment="1">
      <alignment horizontal="center"/>
    </xf>
    <xf numFmtId="0" fontId="0" fillId="0" borderId="0" xfId="0" applyAlignment="1">
      <alignment vertical="center" wrapText="1"/>
    </xf>
    <xf numFmtId="0" fontId="0" fillId="0" borderId="0" xfId="0" applyAlignment="1">
      <alignment vertical="center"/>
    </xf>
    <xf numFmtId="0" fontId="17" fillId="0" borderId="0" xfId="0" applyFont="1" applyAlignment="1">
      <alignment vertical="center"/>
    </xf>
    <xf numFmtId="0" fontId="145" fillId="0" borderId="0" xfId="0" applyFont="1" applyAlignment="1">
      <alignment horizontal="center"/>
    </xf>
    <xf numFmtId="0" fontId="145" fillId="13" borderId="0" xfId="0" applyFont="1" applyFill="1" applyAlignment="1">
      <alignment horizontal="center"/>
    </xf>
    <xf numFmtId="0" fontId="93" fillId="27" borderId="0" xfId="0" applyFont="1" applyFill="1" applyAlignment="1">
      <alignment horizontal="center"/>
    </xf>
    <xf numFmtId="0" fontId="124" fillId="13" borderId="0" xfId="5" applyFill="1" applyBorder="1" applyAlignment="1">
      <alignment vertical="center" wrapText="1"/>
    </xf>
    <xf numFmtId="0" fontId="124" fillId="58" borderId="9" xfId="5" applyFill="1" applyBorder="1" applyAlignment="1">
      <alignment horizontal="center" vertical="center" wrapText="1"/>
    </xf>
    <xf numFmtId="0" fontId="46" fillId="30" borderId="442" xfId="0" applyFont="1" applyFill="1" applyBorder="1" applyAlignment="1" applyProtection="1">
      <alignment horizontal="center" vertical="center" wrapText="1" shrinkToFit="1"/>
      <protection locked="0"/>
    </xf>
    <xf numFmtId="0" fontId="124" fillId="58" borderId="48" xfId="5" applyFill="1" applyBorder="1" applyAlignment="1">
      <alignment horizontal="center" vertical="center" wrapText="1"/>
    </xf>
    <xf numFmtId="0" fontId="124" fillId="59" borderId="441" xfId="5" applyFill="1" applyBorder="1" applyAlignment="1" applyProtection="1">
      <alignment horizontal="center" vertical="center" wrapText="1" shrinkToFit="1"/>
      <protection locked="0"/>
    </xf>
    <xf numFmtId="0" fontId="68" fillId="35" borderId="0" xfId="0" applyFont="1" applyFill="1" applyAlignment="1" applyProtection="1">
      <alignment horizontal="center" shrinkToFit="1"/>
      <protection locked="0"/>
    </xf>
    <xf numFmtId="0" fontId="68" fillId="35" borderId="316" xfId="0" applyFont="1" applyFill="1" applyBorder="1" applyAlignment="1" applyProtection="1">
      <alignment horizontal="left" shrinkToFit="1"/>
      <protection locked="0"/>
    </xf>
    <xf numFmtId="166" fontId="56" fillId="35" borderId="0" xfId="0" applyNumberFormat="1" applyFont="1" applyFill="1" applyAlignment="1" applyProtection="1">
      <alignment horizontal="right"/>
      <protection locked="0"/>
    </xf>
    <xf numFmtId="0" fontId="56" fillId="35" borderId="0" xfId="0" applyFont="1" applyFill="1" applyAlignment="1" applyProtection="1">
      <alignment horizontal="right" shrinkToFit="1"/>
      <protection locked="0"/>
    </xf>
    <xf numFmtId="0" fontId="112" fillId="35" borderId="0" xfId="0" applyFont="1" applyFill="1" applyAlignment="1" applyProtection="1">
      <alignment horizontal="right" shrinkToFit="1"/>
      <protection locked="0"/>
    </xf>
    <xf numFmtId="0" fontId="111" fillId="13" borderId="0" xfId="0" applyFont="1" applyFill="1" applyAlignment="1">
      <alignment horizontal="center" vertical="center"/>
    </xf>
    <xf numFmtId="0" fontId="112" fillId="35" borderId="29" xfId="0" applyFont="1" applyFill="1" applyBorder="1" applyAlignment="1" applyProtection="1">
      <alignment horizontal="right" shrinkToFit="1"/>
      <protection locked="0"/>
    </xf>
    <xf numFmtId="14" fontId="68" fillId="35" borderId="29" xfId="0" applyNumberFormat="1" applyFont="1" applyFill="1" applyBorder="1" applyAlignment="1" applyProtection="1">
      <alignment horizontal="right" shrinkToFit="1"/>
      <protection locked="0"/>
    </xf>
    <xf numFmtId="0" fontId="124" fillId="0" borderId="9" xfId="5" applyBorder="1" applyAlignment="1">
      <alignment horizontal="center" vertical="center"/>
    </xf>
    <xf numFmtId="0" fontId="124" fillId="0" borderId="9" xfId="5" applyBorder="1" applyAlignment="1">
      <alignment horizontal="center" vertical="center" wrapText="1"/>
    </xf>
    <xf numFmtId="0" fontId="3" fillId="0" borderId="0" xfId="2" applyFont="1" applyAlignment="1">
      <alignment horizontal="center" vertical="center"/>
    </xf>
    <xf numFmtId="0" fontId="8" fillId="13" borderId="0" xfId="0" applyFont="1" applyFill="1" applyAlignment="1">
      <alignment horizontal="center" textRotation="255"/>
    </xf>
    <xf numFmtId="0" fontId="7" fillId="13" borderId="0" xfId="2" applyFont="1" applyFill="1" applyAlignment="1">
      <alignment vertical="center"/>
    </xf>
    <xf numFmtId="0" fontId="8" fillId="13" borderId="0" xfId="0" applyFont="1" applyFill="1" applyAlignment="1">
      <alignment textRotation="255"/>
    </xf>
    <xf numFmtId="0" fontId="124" fillId="52" borderId="10" xfId="5" applyFill="1" applyBorder="1" applyAlignment="1">
      <alignment horizontal="center"/>
    </xf>
    <xf numFmtId="0" fontId="124" fillId="52" borderId="11" xfId="5" applyFill="1" applyBorder="1" applyAlignment="1">
      <alignment horizontal="center"/>
    </xf>
    <xf numFmtId="0" fontId="150" fillId="60" borderId="0" xfId="0" applyFont="1" applyFill="1" applyAlignment="1">
      <alignment vertical="center" wrapText="1"/>
    </xf>
    <xf numFmtId="0" fontId="150" fillId="61" borderId="0" xfId="0" applyFont="1" applyFill="1" applyAlignment="1">
      <alignment vertical="center" wrapText="1"/>
    </xf>
    <xf numFmtId="0" fontId="150" fillId="60" borderId="443" xfId="0" applyFont="1" applyFill="1" applyBorder="1" applyAlignment="1">
      <alignment vertical="center" wrapText="1"/>
    </xf>
    <xf numFmtId="0" fontId="151" fillId="60" borderId="444" xfId="0" applyFont="1" applyFill="1" applyBorder="1" applyAlignment="1">
      <alignment vertical="center" wrapText="1"/>
    </xf>
    <xf numFmtId="0" fontId="151" fillId="60" borderId="445" xfId="0" applyFont="1" applyFill="1" applyBorder="1" applyAlignment="1">
      <alignment vertical="center" wrapText="1"/>
    </xf>
    <xf numFmtId="0" fontId="151" fillId="61" borderId="446" xfId="0" applyFont="1" applyFill="1" applyBorder="1" applyAlignment="1">
      <alignment vertical="center" wrapText="1"/>
    </xf>
    <xf numFmtId="0" fontId="150" fillId="61" borderId="447" xfId="0" applyFont="1" applyFill="1" applyBorder="1" applyAlignment="1">
      <alignment vertical="center" wrapText="1"/>
    </xf>
    <xf numFmtId="0" fontId="151" fillId="60" borderId="446" xfId="0" applyFont="1" applyFill="1" applyBorder="1" applyAlignment="1">
      <alignment vertical="center" wrapText="1"/>
    </xf>
    <xf numFmtId="0" fontId="150" fillId="60" borderId="447" xfId="0" applyFont="1" applyFill="1" applyBorder="1" applyAlignment="1">
      <alignment vertical="center" wrapText="1"/>
    </xf>
    <xf numFmtId="0" fontId="151" fillId="61" borderId="448" xfId="0" applyFont="1" applyFill="1" applyBorder="1" applyAlignment="1">
      <alignment vertical="center" wrapText="1"/>
    </xf>
    <xf numFmtId="0" fontId="150" fillId="61" borderId="449" xfId="0" applyFont="1" applyFill="1" applyBorder="1" applyAlignment="1">
      <alignment vertical="center" wrapText="1"/>
    </xf>
    <xf numFmtId="0" fontId="150" fillId="61" borderId="450" xfId="0" applyFont="1" applyFill="1" applyBorder="1" applyAlignment="1">
      <alignment vertical="center" wrapText="1"/>
    </xf>
    <xf numFmtId="0" fontId="0" fillId="0" borderId="16" xfId="0" applyBorder="1" applyAlignment="1">
      <alignment wrapText="1"/>
    </xf>
    <xf numFmtId="0" fontId="14" fillId="0" borderId="0" xfId="0" applyFont="1"/>
    <xf numFmtId="0" fontId="14" fillId="15" borderId="9" xfId="0" applyFont="1" applyFill="1" applyBorder="1"/>
    <xf numFmtId="0" fontId="14" fillId="0" borderId="9" xfId="0" applyFont="1" applyBorder="1" applyAlignment="1">
      <alignment wrapText="1"/>
    </xf>
    <xf numFmtId="0" fontId="14" fillId="0" borderId="9" xfId="0" applyFont="1" applyBorder="1"/>
    <xf numFmtId="0" fontId="14" fillId="11" borderId="9" xfId="0" applyFont="1" applyFill="1" applyBorder="1"/>
    <xf numFmtId="0" fontId="14" fillId="11" borderId="9" xfId="0" applyFont="1" applyFill="1" applyBorder="1" applyAlignment="1">
      <alignment wrapText="1"/>
    </xf>
    <xf numFmtId="0" fontId="152" fillId="11" borderId="9" xfId="0" applyFont="1" applyFill="1" applyBorder="1" applyAlignment="1">
      <alignment wrapText="1"/>
    </xf>
    <xf numFmtId="0" fontId="14" fillId="15" borderId="9" xfId="0" applyFont="1" applyFill="1" applyBorder="1" applyAlignment="1">
      <alignment horizontal="center"/>
    </xf>
    <xf numFmtId="0" fontId="152" fillId="0" borderId="9" xfId="0" applyFont="1" applyBorder="1" applyAlignment="1">
      <alignment vertical="top" wrapText="1"/>
    </xf>
    <xf numFmtId="0" fontId="153" fillId="0" borderId="9" xfId="0" applyFont="1" applyBorder="1" applyAlignment="1">
      <alignment wrapText="1"/>
    </xf>
    <xf numFmtId="0" fontId="152" fillId="13" borderId="9" xfId="0" applyFont="1" applyFill="1" applyBorder="1" applyAlignment="1">
      <alignment vertical="top" wrapText="1"/>
    </xf>
    <xf numFmtId="0" fontId="14" fillId="15" borderId="33" xfId="0" applyFont="1" applyFill="1" applyBorder="1" applyAlignment="1">
      <alignment horizontal="center"/>
    </xf>
    <xf numFmtId="0" fontId="14" fillId="15" borderId="28" xfId="0" applyFont="1" applyFill="1" applyBorder="1" applyAlignment="1">
      <alignment horizontal="center"/>
    </xf>
    <xf numFmtId="0" fontId="152" fillId="0" borderId="28" xfId="0" applyFont="1" applyBorder="1" applyAlignment="1">
      <alignment vertical="top" wrapText="1"/>
    </xf>
    <xf numFmtId="0" fontId="14" fillId="15" borderId="9" xfId="0" applyFont="1" applyFill="1" applyBorder="1" applyAlignment="1">
      <alignment horizontal="center" vertical="center"/>
    </xf>
    <xf numFmtId="0" fontId="14" fillId="15" borderId="9" xfId="0" applyFont="1" applyFill="1" applyBorder="1" applyAlignment="1">
      <alignment wrapText="1"/>
    </xf>
    <xf numFmtId="0" fontId="14" fillId="0" borderId="9" xfId="0" applyFont="1" applyBorder="1" applyAlignment="1">
      <alignment horizontal="center" vertical="center"/>
    </xf>
    <xf numFmtId="0" fontId="14" fillId="11" borderId="9" xfId="0" applyFont="1" applyFill="1" applyBorder="1" applyAlignment="1">
      <alignment horizontal="center" vertical="center"/>
    </xf>
    <xf numFmtId="0" fontId="158" fillId="11" borderId="9" xfId="0" applyFont="1" applyFill="1" applyBorder="1" applyAlignment="1">
      <alignment horizontal="center" vertical="center"/>
    </xf>
    <xf numFmtId="0" fontId="158" fillId="0" borderId="9" xfId="0" applyFont="1" applyBorder="1"/>
    <xf numFmtId="164" fontId="158" fillId="9" borderId="9" xfId="1" applyNumberFormat="1" applyFont="1" applyFill="1" applyBorder="1"/>
    <xf numFmtId="0" fontId="14" fillId="15" borderId="9" xfId="0" applyFont="1" applyFill="1" applyBorder="1" applyAlignment="1">
      <alignment horizontal="center" wrapText="1"/>
    </xf>
    <xf numFmtId="0" fontId="14" fillId="13" borderId="9" xfId="0" applyFont="1" applyFill="1" applyBorder="1" applyAlignment="1">
      <alignment horizontal="center"/>
    </xf>
    <xf numFmtId="0" fontId="14" fillId="13" borderId="9" xfId="0" applyFont="1" applyFill="1" applyBorder="1" applyAlignment="1">
      <alignment horizontal="center" vertical="center"/>
    </xf>
    <xf numFmtId="0" fontId="159" fillId="13" borderId="9" xfId="0" applyFont="1" applyFill="1" applyBorder="1" applyAlignment="1">
      <alignment horizontal="center"/>
    </xf>
    <xf numFmtId="0" fontId="14" fillId="13" borderId="9" xfId="0" applyFont="1" applyFill="1" applyBorder="1" applyAlignment="1">
      <alignment horizontal="center" vertical="top" wrapText="1"/>
    </xf>
    <xf numFmtId="0" fontId="14" fillId="13" borderId="9" xfId="0" applyFont="1" applyFill="1" applyBorder="1" applyAlignment="1">
      <alignment horizontal="center" vertical="center" wrapText="1"/>
    </xf>
    <xf numFmtId="0" fontId="152" fillId="0" borderId="9" xfId="0" applyFont="1" applyBorder="1" applyAlignment="1">
      <alignment horizontal="center" vertical="top" wrapText="1"/>
    </xf>
    <xf numFmtId="10" fontId="152" fillId="16" borderId="9" xfId="1" applyNumberFormat="1" applyFont="1" applyFill="1" applyBorder="1" applyAlignment="1">
      <alignment horizontal="center" vertical="top" wrapText="1"/>
    </xf>
    <xf numFmtId="10" fontId="152" fillId="13" borderId="9" xfId="1" applyNumberFormat="1" applyFont="1" applyFill="1" applyBorder="1" applyAlignment="1">
      <alignment horizontal="center" vertical="top" wrapText="1"/>
    </xf>
    <xf numFmtId="10" fontId="152" fillId="11" borderId="9" xfId="1" applyNumberFormat="1" applyFont="1" applyFill="1" applyBorder="1" applyAlignment="1">
      <alignment horizontal="center" vertical="top" wrapText="1"/>
    </xf>
    <xf numFmtId="0" fontId="14" fillId="13" borderId="9" xfId="0" applyFont="1" applyFill="1" applyBorder="1" applyAlignment="1">
      <alignment vertical="top" wrapText="1"/>
    </xf>
    <xf numFmtId="0" fontId="152" fillId="13" borderId="9" xfId="0" applyFont="1" applyFill="1" applyBorder="1" applyAlignment="1">
      <alignment horizontal="center" vertical="top" wrapText="1"/>
    </xf>
    <xf numFmtId="10" fontId="152" fillId="9" borderId="9" xfId="1" applyNumberFormat="1" applyFont="1" applyFill="1" applyBorder="1" applyAlignment="1">
      <alignment horizontal="center" vertical="top" wrapText="1"/>
    </xf>
    <xf numFmtId="0" fontId="14" fillId="15" borderId="32" xfId="0" applyFont="1" applyFill="1" applyBorder="1" applyAlignment="1">
      <alignment horizontal="center"/>
    </xf>
    <xf numFmtId="0" fontId="14" fillId="15" borderId="34" xfId="0" applyFont="1" applyFill="1" applyBorder="1" applyAlignment="1">
      <alignment horizontal="center" wrapText="1"/>
    </xf>
    <xf numFmtId="0" fontId="14" fillId="15" borderId="35" xfId="0" applyFont="1" applyFill="1" applyBorder="1" applyAlignment="1">
      <alignment horizontal="center" wrapText="1"/>
    </xf>
    <xf numFmtId="0" fontId="14" fillId="13" borderId="28" xfId="0" applyFont="1" applyFill="1" applyBorder="1" applyAlignment="1">
      <alignment horizontal="center"/>
    </xf>
    <xf numFmtId="0" fontId="14" fillId="0" borderId="39" xfId="0" applyFont="1" applyBorder="1"/>
    <xf numFmtId="0" fontId="14" fillId="13" borderId="29" xfId="0" applyFont="1" applyFill="1" applyBorder="1" applyAlignment="1">
      <alignment horizontal="center"/>
    </xf>
    <xf numFmtId="0" fontId="14" fillId="15" borderId="28" xfId="0" applyFont="1" applyFill="1" applyBorder="1" applyAlignment="1">
      <alignment horizontal="center" wrapText="1"/>
    </xf>
    <xf numFmtId="0" fontId="14" fillId="13" borderId="28" xfId="0" applyFont="1" applyFill="1" applyBorder="1" applyAlignment="1">
      <alignment horizontal="center" vertical="center"/>
    </xf>
    <xf numFmtId="0" fontId="14" fillId="0" borderId="28" xfId="0" applyFont="1" applyBorder="1"/>
    <xf numFmtId="0" fontId="14" fillId="0" borderId="28" xfId="0" applyFont="1" applyBorder="1" applyAlignment="1">
      <alignment vertical="top" wrapText="1"/>
    </xf>
    <xf numFmtId="0" fontId="152" fillId="0" borderId="28" xfId="0" applyFont="1" applyBorder="1" applyAlignment="1">
      <alignment horizontal="center" vertical="top" wrapText="1"/>
    </xf>
    <xf numFmtId="10" fontId="152" fillId="9" borderId="28" xfId="1" applyNumberFormat="1" applyFont="1" applyFill="1" applyBorder="1" applyAlignment="1">
      <alignment horizontal="center" vertical="top" wrapText="1"/>
    </xf>
    <xf numFmtId="0" fontId="14" fillId="15" borderId="33" xfId="0" applyFont="1" applyFill="1" applyBorder="1" applyAlignment="1">
      <alignment horizontal="center" wrapText="1"/>
    </xf>
    <xf numFmtId="0" fontId="14" fillId="0" borderId="36" xfId="0" applyFont="1" applyBorder="1"/>
    <xf numFmtId="0" fontId="14" fillId="15" borderId="36" xfId="0" applyFont="1" applyFill="1" applyBorder="1" applyAlignment="1">
      <alignment horizontal="center"/>
    </xf>
    <xf numFmtId="0" fontId="14" fillId="15" borderId="43" xfId="0" applyFont="1" applyFill="1" applyBorder="1" applyAlignment="1">
      <alignment horizontal="center" wrapText="1"/>
    </xf>
    <xf numFmtId="0" fontId="14" fillId="0" borderId="44" xfId="0" applyFont="1" applyBorder="1"/>
    <xf numFmtId="0" fontId="160" fillId="0" borderId="45" xfId="0" applyFont="1" applyBorder="1"/>
    <xf numFmtId="164" fontId="160" fillId="11" borderId="46" xfId="1" applyNumberFormat="1" applyFont="1" applyFill="1" applyBorder="1"/>
    <xf numFmtId="0" fontId="153" fillId="0" borderId="0" xfId="0" applyFont="1" applyAlignment="1">
      <alignment wrapText="1"/>
    </xf>
    <xf numFmtId="0" fontId="160" fillId="0" borderId="45" xfId="0" applyFont="1" applyBorder="1" applyAlignment="1">
      <alignment horizontal="center"/>
    </xf>
    <xf numFmtId="0" fontId="14" fillId="15" borderId="28" xfId="0" applyFont="1" applyFill="1" applyBorder="1" applyAlignment="1">
      <alignment horizontal="center" vertical="center"/>
    </xf>
    <xf numFmtId="0" fontId="14" fillId="15" borderId="28" xfId="0" applyFont="1" applyFill="1" applyBorder="1" applyAlignment="1">
      <alignment horizontal="center" vertical="center" wrapText="1"/>
    </xf>
    <xf numFmtId="10" fontId="162" fillId="0" borderId="28" xfId="1" applyNumberFormat="1" applyFont="1" applyBorder="1"/>
    <xf numFmtId="0" fontId="161" fillId="13" borderId="0" xfId="0" applyFont="1" applyFill="1"/>
    <xf numFmtId="0" fontId="163" fillId="13" borderId="0" xfId="5" applyFont="1" applyFill="1" applyBorder="1" applyAlignment="1">
      <alignment horizontal="center" vertical="center" wrapText="1"/>
    </xf>
    <xf numFmtId="0" fontId="163" fillId="13" borderId="0" xfId="5" applyFont="1" applyFill="1" applyBorder="1" applyAlignment="1">
      <alignment horizontal="center"/>
    </xf>
    <xf numFmtId="0" fontId="14" fillId="13" borderId="0" xfId="0" applyFont="1" applyFill="1"/>
    <xf numFmtId="0" fontId="156" fillId="13" borderId="0" xfId="5" applyFont="1" applyFill="1" applyBorder="1" applyAlignment="1">
      <alignment horizontal="center" vertical="center" wrapText="1"/>
    </xf>
    <xf numFmtId="0" fontId="156" fillId="13" borderId="0" xfId="5" applyFont="1" applyFill="1" applyBorder="1" applyAlignment="1">
      <alignment horizontal="center"/>
    </xf>
    <xf numFmtId="10" fontId="164" fillId="0" borderId="28" xfId="1" applyNumberFormat="1" applyFont="1" applyBorder="1"/>
    <xf numFmtId="0" fontId="154" fillId="11" borderId="28" xfId="0" applyFont="1" applyFill="1" applyBorder="1"/>
    <xf numFmtId="0" fontId="0" fillId="0" borderId="0" xfId="0" applyAlignment="1">
      <alignment horizontal="center" vertical="center"/>
    </xf>
    <xf numFmtId="0" fontId="48" fillId="0" borderId="399" xfId="0" applyFont="1" applyBorder="1" applyAlignment="1">
      <alignment horizontal="center" vertical="center"/>
    </xf>
    <xf numFmtId="0" fontId="0" fillId="0" borderId="3" xfId="0" applyBorder="1" applyAlignment="1">
      <alignment horizontal="center" vertical="center"/>
    </xf>
    <xf numFmtId="0" fontId="0" fillId="0" borderId="2" xfId="0" applyBorder="1" applyAlignment="1">
      <alignment horizontal="center" vertical="center" wrapText="1"/>
    </xf>
    <xf numFmtId="0" fontId="0" fillId="0" borderId="72" xfId="0" applyBorder="1" applyAlignment="1">
      <alignment horizontal="center" vertical="center"/>
    </xf>
    <xf numFmtId="0" fontId="0" fillId="0" borderId="74" xfId="0" applyBorder="1" applyAlignment="1">
      <alignment horizontal="center" vertical="center"/>
    </xf>
    <xf numFmtId="0" fontId="0" fillId="0" borderId="451" xfId="0" applyBorder="1" applyAlignment="1">
      <alignment horizontal="center" vertical="center"/>
    </xf>
    <xf numFmtId="0" fontId="0" fillId="0" borderId="452" xfId="0" applyBorder="1" applyAlignment="1">
      <alignment horizontal="center" vertical="center"/>
    </xf>
    <xf numFmtId="0" fontId="0" fillId="0" borderId="76" xfId="0" applyBorder="1" applyAlignment="1">
      <alignment horizontal="center" vertical="center"/>
    </xf>
    <xf numFmtId="0" fontId="0" fillId="0" borderId="70" xfId="0" applyBorder="1"/>
    <xf numFmtId="0" fontId="0" fillId="0" borderId="57" xfId="0" applyBorder="1"/>
    <xf numFmtId="0" fontId="0" fillId="0" borderId="434" xfId="0" applyBorder="1"/>
    <xf numFmtId="0" fontId="0" fillId="0" borderId="54" xfId="0" applyBorder="1"/>
    <xf numFmtId="0" fontId="0" fillId="0" borderId="60" xfId="0" applyBorder="1"/>
    <xf numFmtId="0" fontId="0" fillId="0" borderId="57" xfId="0" applyBorder="1" applyAlignment="1">
      <alignment horizontal="left" wrapText="1"/>
    </xf>
    <xf numFmtId="0" fontId="0" fillId="0" borderId="68" xfId="0" applyBorder="1" applyAlignment="1">
      <alignment horizontal="center" vertical="center"/>
    </xf>
    <xf numFmtId="0" fontId="0" fillId="0" borderId="73" xfId="0" applyBorder="1" applyAlignment="1">
      <alignment horizontal="center" vertical="center"/>
    </xf>
    <xf numFmtId="0" fontId="0" fillId="0" borderId="439" xfId="0" applyBorder="1" applyAlignment="1">
      <alignment horizontal="center" vertical="center"/>
    </xf>
    <xf numFmtId="0" fontId="0" fillId="0" borderId="1" xfId="0" applyBorder="1" applyAlignment="1">
      <alignment horizontal="center" vertical="center"/>
    </xf>
    <xf numFmtId="0" fontId="48" fillId="0" borderId="51" xfId="0" applyFont="1" applyBorder="1" applyAlignment="1">
      <alignment horizontal="center" vertical="center"/>
    </xf>
    <xf numFmtId="0" fontId="157" fillId="15" borderId="50" xfId="0" applyFont="1" applyFill="1" applyBorder="1" applyAlignment="1">
      <alignment vertical="center" textRotation="255" wrapText="1"/>
    </xf>
    <xf numFmtId="0" fontId="157" fillId="13" borderId="50" xfId="0" applyFont="1" applyFill="1" applyBorder="1" applyAlignment="1">
      <alignment vertical="center" textRotation="255" wrapText="1"/>
    </xf>
    <xf numFmtId="0" fontId="14" fillId="15" borderId="11" xfId="0" applyFont="1" applyFill="1" applyBorder="1" applyAlignment="1">
      <alignment horizontal="center"/>
    </xf>
    <xf numFmtId="0" fontId="14" fillId="0" borderId="11" xfId="0" applyFont="1" applyBorder="1"/>
    <xf numFmtId="0" fontId="14" fillId="0" borderId="11" xfId="0" applyFont="1" applyBorder="1" applyAlignment="1">
      <alignment vertical="top" wrapText="1"/>
    </xf>
    <xf numFmtId="0" fontId="157" fillId="13" borderId="48" xfId="0" applyFont="1" applyFill="1" applyBorder="1" applyAlignment="1">
      <alignment horizontal="center" vertical="center" textRotation="255"/>
    </xf>
    <xf numFmtId="0" fontId="157" fillId="13" borderId="4" xfId="0" applyFont="1" applyFill="1" applyBorder="1" applyAlignment="1">
      <alignment vertical="center" textRotation="255" wrapText="1"/>
    </xf>
    <xf numFmtId="0" fontId="14" fillId="0" borderId="28" xfId="0" applyFont="1" applyBorder="1" applyAlignment="1">
      <alignment horizontal="center"/>
    </xf>
    <xf numFmtId="0" fontId="14" fillId="15" borderId="28" xfId="0" applyFont="1" applyFill="1" applyBorder="1"/>
    <xf numFmtId="0" fontId="156" fillId="59" borderId="0" xfId="5" applyFont="1" applyFill="1" applyBorder="1" applyAlignment="1">
      <alignment horizontal="center" vertical="center"/>
    </xf>
    <xf numFmtId="0" fontId="0" fillId="0" borderId="0" xfId="0" applyAlignment="1">
      <alignment horizontal="center" vertical="center" wrapText="1"/>
    </xf>
    <xf numFmtId="0" fontId="14" fillId="0" borderId="0" xfId="0" applyFont="1" applyAlignment="1">
      <alignment horizontal="left"/>
    </xf>
    <xf numFmtId="164" fontId="14" fillId="9" borderId="9" xfId="1" applyNumberFormat="1" applyFont="1" applyFill="1" applyBorder="1" applyAlignment="1">
      <alignment horizontal="center" vertical="center" wrapText="1"/>
    </xf>
    <xf numFmtId="0" fontId="165" fillId="0" borderId="0" xfId="0" applyFont="1" applyAlignment="1">
      <alignment vertical="center" wrapText="1"/>
    </xf>
    <xf numFmtId="0" fontId="166" fillId="0" borderId="0" xfId="0" applyFont="1" applyAlignment="1">
      <alignment horizontal="left" vertical="center" wrapText="1" indent="1"/>
    </xf>
    <xf numFmtId="0" fontId="166" fillId="0" borderId="0" xfId="0" applyFont="1" applyAlignment="1">
      <alignment vertical="center" wrapText="1"/>
    </xf>
    <xf numFmtId="0" fontId="0" fillId="0" borderId="0" xfId="0" applyAlignment="1">
      <alignment horizontal="left" vertical="center" wrapText="1"/>
    </xf>
    <xf numFmtId="0" fontId="14" fillId="0" borderId="11" xfId="0" applyFont="1" applyBorder="1" applyAlignment="1">
      <alignment horizontal="center" vertical="center" textRotation="255" wrapText="1"/>
    </xf>
    <xf numFmtId="0" fontId="156" fillId="52" borderId="10" xfId="5" applyFont="1" applyFill="1" applyBorder="1" applyAlignment="1">
      <alignment horizontal="center" vertical="center"/>
    </xf>
    <xf numFmtId="0" fontId="156" fillId="52" borderId="11" xfId="5" applyFont="1" applyFill="1" applyBorder="1" applyAlignment="1">
      <alignment horizontal="center" vertical="center"/>
    </xf>
    <xf numFmtId="0" fontId="157" fillId="13" borderId="50" xfId="0" applyFont="1" applyFill="1" applyBorder="1" applyAlignment="1">
      <alignment vertical="center" textRotation="255"/>
    </xf>
    <xf numFmtId="0" fontId="157" fillId="15" borderId="0" xfId="0" applyFont="1" applyFill="1" applyAlignment="1">
      <alignment vertical="center" textRotation="255" wrapText="1"/>
    </xf>
    <xf numFmtId="0" fontId="19" fillId="0" borderId="0" xfId="0" applyFont="1"/>
    <xf numFmtId="0" fontId="19" fillId="0" borderId="10" xfId="0" applyFont="1" applyBorder="1" applyAlignment="1">
      <alignment horizontal="center"/>
    </xf>
    <xf numFmtId="0" fontId="19" fillId="0" borderId="11" xfId="0" applyFont="1" applyBorder="1" applyAlignment="1">
      <alignment horizontal="center"/>
    </xf>
    <xf numFmtId="0" fontId="19" fillId="0" borderId="9" xfId="0" applyFont="1" applyBorder="1"/>
    <xf numFmtId="0" fontId="19" fillId="0" borderId="9" xfId="0" applyFont="1" applyBorder="1" applyAlignment="1">
      <alignment horizontal="center"/>
    </xf>
    <xf numFmtId="0" fontId="19" fillId="9" borderId="9" xfId="0" applyFont="1" applyFill="1" applyBorder="1"/>
    <xf numFmtId="0" fontId="19" fillId="10" borderId="9" xfId="0" applyFont="1" applyFill="1" applyBorder="1"/>
    <xf numFmtId="0" fontId="19" fillId="8" borderId="9" xfId="0" applyFont="1" applyFill="1" applyBorder="1"/>
    <xf numFmtId="0" fontId="19" fillId="0" borderId="27" xfId="0" applyFont="1" applyBorder="1" applyAlignment="1">
      <alignment horizontal="center"/>
    </xf>
    <xf numFmtId="0" fontId="19" fillId="9" borderId="9" xfId="0" applyFont="1" applyFill="1" applyBorder="1" applyAlignment="1">
      <alignment horizontal="center" vertical="center" wrapText="1"/>
    </xf>
    <xf numFmtId="0" fontId="19" fillId="0" borderId="9" xfId="0" applyFont="1" applyBorder="1" applyAlignment="1">
      <alignment horizontal="center" vertical="center" wrapText="1"/>
    </xf>
    <xf numFmtId="0" fontId="19" fillId="10" borderId="9" xfId="0" applyFont="1" applyFill="1" applyBorder="1" applyAlignment="1">
      <alignment horizontal="center" vertical="center" wrapText="1"/>
    </xf>
    <xf numFmtId="0" fontId="19" fillId="0" borderId="9" xfId="0" applyFont="1" applyBorder="1" applyAlignment="1">
      <alignment horizontal="center" vertical="center"/>
    </xf>
    <xf numFmtId="0" fontId="19" fillId="8" borderId="9" xfId="0" applyFont="1" applyFill="1" applyBorder="1" applyAlignment="1">
      <alignment wrapText="1"/>
    </xf>
    <xf numFmtId="0" fontId="19" fillId="13" borderId="9" xfId="0" applyFont="1" applyFill="1" applyBorder="1"/>
    <xf numFmtId="0" fontId="19" fillId="13" borderId="49" xfId="0" applyFont="1" applyFill="1" applyBorder="1"/>
    <xf numFmtId="9" fontId="19" fillId="13" borderId="10" xfId="1" applyFont="1" applyFill="1" applyBorder="1" applyAlignment="1">
      <alignment horizontal="center"/>
    </xf>
    <xf numFmtId="9" fontId="19" fillId="13" borderId="27" xfId="1" applyFont="1" applyFill="1" applyBorder="1" applyAlignment="1">
      <alignment horizontal="center"/>
    </xf>
    <xf numFmtId="9" fontId="19" fillId="13" borderId="11" xfId="1" applyFont="1" applyFill="1" applyBorder="1" applyAlignment="1">
      <alignment horizontal="center"/>
    </xf>
    <xf numFmtId="0" fontId="19" fillId="0" borderId="9" xfId="0" applyFont="1" applyBorder="1" applyAlignment="1">
      <alignment vertical="center"/>
    </xf>
    <xf numFmtId="0" fontId="19" fillId="9" borderId="9" xfId="0" applyFont="1" applyFill="1" applyBorder="1" applyAlignment="1">
      <alignment horizontal="center" vertical="center"/>
    </xf>
    <xf numFmtId="0" fontId="19" fillId="10" borderId="9" xfId="0" applyFont="1" applyFill="1" applyBorder="1" applyAlignment="1">
      <alignment horizontal="center" vertical="center"/>
    </xf>
    <xf numFmtId="0" fontId="19" fillId="8" borderId="9" xfId="0" applyFont="1" applyFill="1" applyBorder="1" applyAlignment="1">
      <alignment horizontal="left" vertical="top" wrapText="1"/>
    </xf>
    <xf numFmtId="0" fontId="19" fillId="0" borderId="17" xfId="0" applyFont="1" applyBorder="1"/>
    <xf numFmtId="0" fontId="19" fillId="14" borderId="10" xfId="0" applyFont="1" applyFill="1" applyBorder="1" applyAlignment="1">
      <alignment horizontal="center"/>
    </xf>
    <xf numFmtId="0" fontId="19" fillId="9" borderId="27" xfId="0" applyFont="1" applyFill="1" applyBorder="1" applyAlignment="1">
      <alignment horizontal="center"/>
    </xf>
    <xf numFmtId="0" fontId="19" fillId="11" borderId="27" xfId="0" applyFont="1" applyFill="1" applyBorder="1" applyAlignment="1">
      <alignment horizontal="center"/>
    </xf>
    <xf numFmtId="0" fontId="19" fillId="10" borderId="27" xfId="0" applyFont="1" applyFill="1" applyBorder="1" applyAlignment="1">
      <alignment horizontal="center"/>
    </xf>
    <xf numFmtId="0" fontId="19" fillId="12" borderId="11" xfId="0" applyFont="1" applyFill="1" applyBorder="1" applyAlignment="1">
      <alignment horizontal="center"/>
    </xf>
    <xf numFmtId="0" fontId="19" fillId="13" borderId="12" xfId="0" applyFont="1" applyFill="1" applyBorder="1" applyAlignment="1">
      <alignment horizontal="center"/>
    </xf>
    <xf numFmtId="0" fontId="19" fillId="13" borderId="440" xfId="0" applyFont="1" applyFill="1" applyBorder="1" applyAlignment="1">
      <alignment horizontal="center"/>
    </xf>
    <xf numFmtId="0" fontId="19" fillId="13" borderId="25" xfId="0" applyFont="1" applyFill="1" applyBorder="1" applyAlignment="1">
      <alignment horizontal="center"/>
    </xf>
    <xf numFmtId="0" fontId="19" fillId="0" borderId="9" xfId="0" applyFont="1" applyBorder="1" applyAlignment="1">
      <alignment horizontal="center" wrapText="1"/>
    </xf>
    <xf numFmtId="0" fontId="19" fillId="0" borderId="43" xfId="0" applyFont="1" applyBorder="1"/>
    <xf numFmtId="10" fontId="19" fillId="18" borderId="46" xfId="1" applyNumberFormat="1" applyFont="1" applyFill="1" applyBorder="1"/>
    <xf numFmtId="9" fontId="19" fillId="11" borderId="9" xfId="0" applyNumberFormat="1" applyFont="1" applyFill="1" applyBorder="1" applyAlignment="1">
      <alignment horizontal="center"/>
    </xf>
    <xf numFmtId="9" fontId="19" fillId="12" borderId="9" xfId="0" applyNumberFormat="1" applyFont="1" applyFill="1" applyBorder="1" applyAlignment="1">
      <alignment horizontal="center"/>
    </xf>
    <xf numFmtId="9" fontId="19" fillId="10" borderId="9" xfId="0" applyNumberFormat="1" applyFont="1" applyFill="1" applyBorder="1" applyAlignment="1">
      <alignment horizontal="center"/>
    </xf>
    <xf numFmtId="9" fontId="19" fillId="10" borderId="9" xfId="0" applyNumberFormat="1" applyFont="1" applyFill="1" applyBorder="1"/>
    <xf numFmtId="2" fontId="23" fillId="19" borderId="74" xfId="0" applyNumberFormat="1" applyFont="1" applyFill="1" applyBorder="1"/>
    <xf numFmtId="0" fontId="19" fillId="52" borderId="73" xfId="0" applyFont="1" applyFill="1" applyBorder="1" applyAlignment="1">
      <alignment vertical="center"/>
    </xf>
    <xf numFmtId="0" fontId="19" fillId="52" borderId="439" xfId="0" applyFont="1" applyFill="1" applyBorder="1" applyAlignment="1">
      <alignment vertical="center"/>
    </xf>
    <xf numFmtId="0" fontId="19" fillId="52" borderId="75" xfId="0" applyFont="1" applyFill="1" applyBorder="1" applyAlignment="1">
      <alignment vertical="center"/>
    </xf>
    <xf numFmtId="0" fontId="19" fillId="52" borderId="68" xfId="0" applyFont="1" applyFill="1" applyBorder="1" applyAlignment="1">
      <alignment vertical="center"/>
    </xf>
    <xf numFmtId="0" fontId="19" fillId="52" borderId="70" xfId="0" applyFont="1" applyFill="1" applyBorder="1" applyAlignment="1">
      <alignment horizontal="center" vertical="center"/>
    </xf>
    <xf numFmtId="0" fontId="19" fillId="52" borderId="60" xfId="0" applyFont="1" applyFill="1" applyBorder="1" applyAlignment="1">
      <alignment horizontal="center" vertical="center"/>
    </xf>
    <xf numFmtId="0" fontId="124" fillId="0" borderId="9" xfId="5" applyBorder="1" applyAlignment="1">
      <alignment horizontal="center" vertical="center"/>
    </xf>
    <xf numFmtId="0" fontId="124" fillId="0" borderId="9" xfId="5" applyBorder="1" applyAlignment="1">
      <alignment horizontal="center"/>
    </xf>
    <xf numFmtId="0" fontId="0" fillId="57" borderId="9" xfId="0" applyFill="1" applyBorder="1" applyAlignment="1">
      <alignment horizontal="center"/>
    </xf>
    <xf numFmtId="0" fontId="0" fillId="0" borderId="9" xfId="0" applyBorder="1" applyAlignment="1">
      <alignment horizontal="center" wrapText="1"/>
    </xf>
    <xf numFmtId="0" fontId="0" fillId="0" borderId="9" xfId="0" applyBorder="1" applyAlignment="1">
      <alignment horizontal="center"/>
    </xf>
    <xf numFmtId="0" fontId="0" fillId="57" borderId="9" xfId="0" applyFill="1" applyBorder="1" applyAlignment="1">
      <alignment horizontal="center" wrapText="1"/>
    </xf>
    <xf numFmtId="0" fontId="146" fillId="0" borderId="9" xfId="0" applyFont="1" applyBorder="1" applyAlignment="1">
      <alignment horizontal="center" vertical="center"/>
    </xf>
    <xf numFmtId="0" fontId="0" fillId="56" borderId="9" xfId="0" applyFill="1" applyBorder="1" applyAlignment="1">
      <alignment horizontal="center" wrapText="1"/>
    </xf>
    <xf numFmtId="0" fontId="0" fillId="56" borderId="9" xfId="0" applyFill="1" applyBorder="1" applyAlignment="1">
      <alignment horizontal="center" vertical="center" wrapText="1"/>
    </xf>
    <xf numFmtId="0" fontId="0" fillId="11" borderId="9" xfId="0" applyFill="1" applyBorder="1" applyAlignment="1">
      <alignment horizontal="center" vertical="center" wrapText="1"/>
    </xf>
    <xf numFmtId="0" fontId="0" fillId="11" borderId="9" xfId="0" applyFill="1" applyBorder="1" applyAlignment="1">
      <alignment horizontal="center"/>
    </xf>
    <xf numFmtId="0" fontId="0" fillId="15" borderId="9" xfId="0" applyFill="1" applyBorder="1" applyAlignment="1">
      <alignment horizontal="center" vertical="center" wrapText="1"/>
    </xf>
    <xf numFmtId="0" fontId="0" fillId="10" borderId="9" xfId="0" applyFill="1" applyBorder="1" applyAlignment="1">
      <alignment horizontal="center" vertical="center" wrapText="1"/>
    </xf>
    <xf numFmtId="0" fontId="0" fillId="10" borderId="9" xfId="0" applyFill="1" applyBorder="1" applyAlignment="1">
      <alignment horizontal="center" vertical="center"/>
    </xf>
    <xf numFmtId="0" fontId="0" fillId="19" borderId="9" xfId="0" applyFill="1" applyBorder="1" applyAlignment="1">
      <alignment horizontal="center" vertical="center"/>
    </xf>
    <xf numFmtId="0" fontId="0" fillId="19" borderId="9" xfId="0" applyFill="1" applyBorder="1" applyAlignment="1">
      <alignment horizontal="center" vertical="center" wrapText="1"/>
    </xf>
    <xf numFmtId="0" fontId="0" fillId="56" borderId="9" xfId="0" applyFill="1" applyBorder="1" applyAlignment="1">
      <alignment horizontal="center"/>
    </xf>
    <xf numFmtId="0" fontId="0" fillId="57" borderId="9" xfId="0" applyFill="1" applyBorder="1" applyAlignment="1">
      <alignment horizontal="center" vertical="center" wrapText="1"/>
    </xf>
    <xf numFmtId="0" fontId="0" fillId="56" borderId="10" xfId="0" applyFill="1" applyBorder="1" applyAlignment="1">
      <alignment horizontal="center"/>
    </xf>
    <xf numFmtId="0" fontId="0" fillId="56" borderId="27" xfId="0" applyFill="1" applyBorder="1" applyAlignment="1">
      <alignment horizontal="center"/>
    </xf>
    <xf numFmtId="0" fontId="0" fillId="56" borderId="11" xfId="0" applyFill="1" applyBorder="1" applyAlignment="1">
      <alignment horizontal="center"/>
    </xf>
    <xf numFmtId="0" fontId="0" fillId="15" borderId="9" xfId="0" applyFill="1" applyBorder="1" applyAlignment="1">
      <alignment horizontal="center"/>
    </xf>
    <xf numFmtId="0" fontId="0" fillId="15" borderId="10" xfId="0" applyFill="1" applyBorder="1" applyAlignment="1">
      <alignment horizontal="center"/>
    </xf>
    <xf numFmtId="0" fontId="0" fillId="15" borderId="27" xfId="0" applyFill="1" applyBorder="1" applyAlignment="1">
      <alignment horizontal="center"/>
    </xf>
    <xf numFmtId="0" fontId="0" fillId="15" borderId="11" xfId="0" applyFill="1" applyBorder="1" applyAlignment="1">
      <alignment horizontal="center"/>
    </xf>
    <xf numFmtId="0" fontId="0" fillId="0" borderId="10" xfId="0" applyBorder="1" applyAlignment="1">
      <alignment horizontal="left"/>
    </xf>
    <xf numFmtId="0" fontId="0" fillId="0" borderId="27" xfId="0" applyBorder="1" applyAlignment="1">
      <alignment horizontal="left"/>
    </xf>
    <xf numFmtId="0" fontId="0" fillId="0" borderId="11" xfId="0" applyBorder="1" applyAlignment="1">
      <alignment horizontal="left"/>
    </xf>
    <xf numFmtId="0" fontId="8" fillId="13" borderId="10" xfId="0" applyFont="1" applyFill="1" applyBorder="1" applyAlignment="1">
      <alignment horizontal="center" textRotation="255"/>
    </xf>
    <xf numFmtId="0" fontId="8" fillId="13" borderId="27" xfId="0" applyFont="1" applyFill="1" applyBorder="1" applyAlignment="1">
      <alignment horizontal="center" textRotation="255"/>
    </xf>
    <xf numFmtId="0" fontId="8" fillId="13" borderId="11" xfId="0" applyFont="1" applyFill="1" applyBorder="1" applyAlignment="1">
      <alignment horizontal="center" textRotation="255"/>
    </xf>
    <xf numFmtId="0" fontId="124" fillId="58" borderId="10" xfId="5" applyFill="1" applyBorder="1" applyAlignment="1">
      <alignment horizontal="center" vertical="center" wrapText="1"/>
    </xf>
    <xf numFmtId="0" fontId="124" fillId="58" borderId="11" xfId="5" applyFill="1" applyBorder="1" applyAlignment="1">
      <alignment horizontal="center" vertical="center" wrapText="1"/>
    </xf>
    <xf numFmtId="0" fontId="0" fillId="0" borderId="10" xfId="0" applyBorder="1" applyAlignment="1">
      <alignment horizontal="left" wrapText="1"/>
    </xf>
    <xf numFmtId="0" fontId="0" fillId="0" borderId="27" xfId="0" applyBorder="1" applyAlignment="1">
      <alignment horizontal="left" wrapText="1"/>
    </xf>
    <xf numFmtId="0" fontId="0" fillId="0" borderId="11" xfId="0" applyBorder="1" applyAlignment="1">
      <alignment horizontal="left" wrapText="1"/>
    </xf>
    <xf numFmtId="0" fontId="0" fillId="0" borderId="10" xfId="0" applyBorder="1" applyAlignment="1">
      <alignment horizontal="center"/>
    </xf>
    <xf numFmtId="0" fontId="0" fillId="0" borderId="27" xfId="0" applyBorder="1" applyAlignment="1">
      <alignment horizontal="center"/>
    </xf>
    <xf numFmtId="0" fontId="0" fillId="0" borderId="11" xfId="0" applyBorder="1" applyAlignment="1">
      <alignment horizontal="center"/>
    </xf>
    <xf numFmtId="0" fontId="124" fillId="52" borderId="10" xfId="5" applyFill="1" applyBorder="1" applyAlignment="1">
      <alignment horizontal="center"/>
    </xf>
    <xf numFmtId="0" fontId="124" fillId="52" borderId="11" xfId="5" applyFill="1" applyBorder="1" applyAlignment="1">
      <alignment horizontal="center"/>
    </xf>
    <xf numFmtId="0" fontId="124" fillId="59" borderId="10" xfId="5" applyFill="1" applyBorder="1" applyAlignment="1">
      <alignment horizontal="center"/>
    </xf>
    <xf numFmtId="0" fontId="124" fillId="59" borderId="11" xfId="5" applyFill="1" applyBorder="1" applyAlignment="1">
      <alignment horizontal="center"/>
    </xf>
    <xf numFmtId="0" fontId="0" fillId="11" borderId="8" xfId="0" applyFill="1" applyBorder="1" applyAlignment="1">
      <alignment horizontal="center" vertical="center" wrapText="1"/>
    </xf>
    <xf numFmtId="0" fontId="0" fillId="11" borderId="0" xfId="0" applyFill="1" applyAlignment="1">
      <alignment horizontal="center" vertical="center" wrapText="1"/>
    </xf>
    <xf numFmtId="0" fontId="4" fillId="2" borderId="1" xfId="2" applyFont="1" applyFill="1" applyBorder="1" applyAlignment="1">
      <alignment horizontal="center"/>
    </xf>
    <xf numFmtId="0" fontId="4" fillId="2" borderId="6" xfId="2" applyFont="1" applyFill="1" applyBorder="1" applyAlignment="1">
      <alignment horizontal="center"/>
    </xf>
    <xf numFmtId="0" fontId="4" fillId="2" borderId="2" xfId="2" applyFont="1" applyFill="1" applyBorder="1" applyAlignment="1">
      <alignment horizontal="center"/>
    </xf>
    <xf numFmtId="0" fontId="4" fillId="3" borderId="1" xfId="2" applyFont="1" applyFill="1" applyBorder="1" applyAlignment="1">
      <alignment horizontal="center" vertical="center"/>
    </xf>
    <xf numFmtId="0" fontId="4" fillId="3" borderId="2" xfId="2" applyFont="1" applyFill="1" applyBorder="1" applyAlignment="1">
      <alignment horizontal="center" vertical="center"/>
    </xf>
    <xf numFmtId="0" fontId="3" fillId="0" borderId="14" xfId="2" applyFont="1" applyBorder="1" applyAlignment="1">
      <alignment horizontal="center" vertical="center" wrapText="1"/>
    </xf>
    <xf numFmtId="0" fontId="3" fillId="0" borderId="15" xfId="2" applyFont="1" applyBorder="1" applyAlignment="1">
      <alignment horizontal="center" vertical="center" wrapText="1"/>
    </xf>
    <xf numFmtId="0" fontId="4" fillId="5" borderId="1" xfId="2" applyFont="1" applyFill="1" applyBorder="1" applyAlignment="1">
      <alignment horizontal="center" vertical="center"/>
    </xf>
    <xf numFmtId="0" fontId="4" fillId="5" borderId="6" xfId="2" applyFont="1" applyFill="1" applyBorder="1" applyAlignment="1">
      <alignment horizontal="center" vertical="center"/>
    </xf>
    <xf numFmtId="0" fontId="4" fillId="5" borderId="18" xfId="2" applyFont="1" applyFill="1" applyBorder="1" applyAlignment="1">
      <alignment horizontal="center" vertical="center"/>
    </xf>
    <xf numFmtId="0" fontId="3" fillId="0" borderId="23" xfId="2" applyFont="1" applyBorder="1" applyAlignment="1">
      <alignment horizontal="center" vertical="center"/>
    </xf>
    <xf numFmtId="0" fontId="3" fillId="0" borderId="24" xfId="2" applyFont="1" applyBorder="1" applyAlignment="1">
      <alignment horizontal="center" vertical="center"/>
    </xf>
    <xf numFmtId="0" fontId="4" fillId="2" borderId="9" xfId="2" applyFont="1" applyFill="1" applyBorder="1" applyAlignment="1">
      <alignment horizontal="center"/>
    </xf>
    <xf numFmtId="0" fontId="149" fillId="11" borderId="10" xfId="0" applyFont="1" applyFill="1" applyBorder="1" applyAlignment="1">
      <alignment horizontal="center" vertical="center" wrapText="1"/>
    </xf>
    <xf numFmtId="0" fontId="149" fillId="11" borderId="27" xfId="0" applyFont="1" applyFill="1" applyBorder="1" applyAlignment="1">
      <alignment horizontal="center" vertical="center" wrapText="1"/>
    </xf>
    <xf numFmtId="0" fontId="149" fillId="11" borderId="11" xfId="0" applyFont="1" applyFill="1" applyBorder="1" applyAlignment="1">
      <alignment horizontal="center" vertical="center" wrapText="1"/>
    </xf>
    <xf numFmtId="0" fontId="149" fillId="13" borderId="10" xfId="0" applyFont="1" applyFill="1" applyBorder="1" applyAlignment="1">
      <alignment horizontal="left" wrapText="1"/>
    </xf>
    <xf numFmtId="0" fontId="149" fillId="13" borderId="27" xfId="0" applyFont="1" applyFill="1" applyBorder="1" applyAlignment="1">
      <alignment horizontal="left" wrapText="1"/>
    </xf>
    <xf numFmtId="0" fontId="149" fillId="13" borderId="11" xfId="0" applyFont="1" applyFill="1" applyBorder="1" applyAlignment="1">
      <alignment horizontal="left" wrapText="1"/>
    </xf>
    <xf numFmtId="0" fontId="3" fillId="0" borderId="9" xfId="2" applyFont="1" applyBorder="1" applyAlignment="1">
      <alignment horizontal="center" vertical="center"/>
    </xf>
    <xf numFmtId="0" fontId="8" fillId="11" borderId="12" xfId="0" applyFont="1" applyFill="1" applyBorder="1" applyAlignment="1">
      <alignment horizontal="center" textRotation="255"/>
    </xf>
    <xf numFmtId="0" fontId="8" fillId="11" borderId="16" xfId="0" applyFont="1" applyFill="1" applyBorder="1" applyAlignment="1">
      <alignment horizontal="center" textRotation="255"/>
    </xf>
    <xf numFmtId="0" fontId="8" fillId="11" borderId="21" xfId="0" applyFont="1" applyFill="1" applyBorder="1" applyAlignment="1">
      <alignment horizontal="center" textRotation="255"/>
    </xf>
    <xf numFmtId="0" fontId="8" fillId="10" borderId="9" xfId="0" applyFont="1" applyFill="1" applyBorder="1" applyAlignment="1">
      <alignment horizontal="center" textRotation="255"/>
    </xf>
    <xf numFmtId="0" fontId="8" fillId="11" borderId="9" xfId="0" applyFont="1" applyFill="1" applyBorder="1" applyAlignment="1">
      <alignment horizontal="center" textRotation="255"/>
    </xf>
    <xf numFmtId="0" fontId="8" fillId="10" borderId="9" xfId="0" applyFont="1" applyFill="1" applyBorder="1" applyAlignment="1">
      <alignment horizontal="center" textRotation="255" wrapText="1"/>
    </xf>
    <xf numFmtId="0" fontId="4" fillId="2" borderId="9" xfId="2" applyFont="1" applyFill="1" applyBorder="1" applyAlignment="1">
      <alignment horizontal="center" vertical="center"/>
    </xf>
    <xf numFmtId="0" fontId="4" fillId="5" borderId="9" xfId="2" applyFont="1" applyFill="1" applyBorder="1" applyAlignment="1">
      <alignment horizontal="center" vertical="center"/>
    </xf>
    <xf numFmtId="0" fontId="6" fillId="0" borderId="9" xfId="2" applyFont="1" applyBorder="1" applyAlignment="1">
      <alignment horizontal="center" vertical="center"/>
    </xf>
    <xf numFmtId="0" fontId="4" fillId="2" borderId="10" xfId="2" applyFont="1" applyFill="1" applyBorder="1" applyAlignment="1">
      <alignment horizontal="center" vertical="center"/>
    </xf>
    <xf numFmtId="0" fontId="3" fillId="0" borderId="9" xfId="2" applyFont="1" applyBorder="1" applyAlignment="1">
      <alignment horizontal="center" vertical="center" wrapText="1"/>
    </xf>
    <xf numFmtId="0" fontId="4" fillId="0" borderId="10" xfId="2" applyFont="1" applyBorder="1" applyAlignment="1">
      <alignment horizontal="center" vertical="center"/>
    </xf>
    <xf numFmtId="0" fontId="4" fillId="0" borderId="11" xfId="2" applyFont="1" applyBorder="1" applyAlignment="1">
      <alignment horizontal="center" vertical="center"/>
    </xf>
    <xf numFmtId="0" fontId="4" fillId="0" borderId="9" xfId="2" applyFont="1" applyBorder="1" applyAlignment="1">
      <alignment horizontal="center" vertical="center"/>
    </xf>
    <xf numFmtId="0" fontId="4" fillId="3" borderId="9" xfId="2" applyFont="1" applyFill="1" applyBorder="1" applyAlignment="1">
      <alignment horizontal="center" vertical="center"/>
    </xf>
    <xf numFmtId="0" fontId="149" fillId="13" borderId="10" xfId="0" applyFont="1" applyFill="1" applyBorder="1" applyAlignment="1">
      <alignment horizontal="center" wrapText="1"/>
    </xf>
    <xf numFmtId="0" fontId="149" fillId="13" borderId="27" xfId="0" applyFont="1" applyFill="1" applyBorder="1" applyAlignment="1">
      <alignment horizontal="center" wrapText="1"/>
    </xf>
    <xf numFmtId="0" fontId="149" fillId="13" borderId="11" xfId="0" applyFont="1" applyFill="1" applyBorder="1" applyAlignment="1">
      <alignment horizontal="center" wrapText="1"/>
    </xf>
    <xf numFmtId="0" fontId="9" fillId="10" borderId="9" xfId="0" applyFont="1" applyFill="1" applyBorder="1" applyAlignment="1">
      <alignment horizontal="center" vertical="center" textRotation="255" wrapText="1"/>
    </xf>
    <xf numFmtId="0" fontId="151" fillId="61" borderId="446" xfId="0" applyFont="1" applyFill="1" applyBorder="1" applyAlignment="1">
      <alignment vertical="center" wrapText="1"/>
    </xf>
    <xf numFmtId="0" fontId="150" fillId="61" borderId="447" xfId="0" applyFont="1" applyFill="1" applyBorder="1" applyAlignment="1">
      <alignment vertical="center" wrapText="1"/>
    </xf>
    <xf numFmtId="0" fontId="0" fillId="11" borderId="1" xfId="0" applyFill="1" applyBorder="1" applyAlignment="1">
      <alignment horizontal="center"/>
    </xf>
    <xf numFmtId="0" fontId="0" fillId="11" borderId="6" xfId="0" applyFill="1" applyBorder="1" applyAlignment="1">
      <alignment horizontal="center"/>
    </xf>
    <xf numFmtId="0" fontId="0" fillId="11" borderId="2" xfId="0" applyFill="1" applyBorder="1" applyAlignment="1">
      <alignment horizontal="center"/>
    </xf>
    <xf numFmtId="0" fontId="0" fillId="0" borderId="0" xfId="0" applyAlignment="1">
      <alignment horizontal="center"/>
    </xf>
    <xf numFmtId="0" fontId="5" fillId="4" borderId="9" xfId="2" applyFont="1" applyFill="1" applyBorder="1" applyAlignment="1">
      <alignment horizontal="center" vertical="center"/>
    </xf>
    <xf numFmtId="0" fontId="5" fillId="4" borderId="48" xfId="2" applyFont="1" applyFill="1" applyBorder="1" applyAlignment="1">
      <alignment horizontal="center" vertical="center"/>
    </xf>
    <xf numFmtId="0" fontId="5" fillId="4" borderId="50" xfId="2" applyFont="1" applyFill="1" applyBorder="1" applyAlignment="1">
      <alignment horizontal="center" vertical="center"/>
    </xf>
    <xf numFmtId="0" fontId="3" fillId="0" borderId="12" xfId="2" applyFont="1" applyBorder="1" applyAlignment="1">
      <alignment horizontal="center" vertical="center" wrapText="1"/>
    </xf>
    <xf numFmtId="0" fontId="3" fillId="0" borderId="25" xfId="2" applyFont="1" applyBorder="1" applyAlignment="1">
      <alignment horizontal="center" vertical="center" wrapText="1"/>
    </xf>
    <xf numFmtId="0" fontId="3" fillId="0" borderId="21" xfId="2" applyFont="1" applyBorder="1" applyAlignment="1">
      <alignment horizontal="center" vertical="center" wrapText="1"/>
    </xf>
    <xf numFmtId="0" fontId="3" fillId="0" borderId="26" xfId="2" applyFont="1" applyBorder="1" applyAlignment="1">
      <alignment horizontal="center" vertical="center" wrapText="1"/>
    </xf>
    <xf numFmtId="0" fontId="19" fillId="11" borderId="36" xfId="0" applyFont="1" applyFill="1" applyBorder="1" applyAlignment="1">
      <alignment horizontal="center"/>
    </xf>
    <xf numFmtId="0" fontId="19" fillId="11" borderId="28" xfId="0" applyFont="1" applyFill="1" applyBorder="1" applyAlignment="1">
      <alignment horizontal="center"/>
    </xf>
    <xf numFmtId="0" fontId="19" fillId="25" borderId="44" xfId="0" applyFont="1" applyFill="1" applyBorder="1" applyAlignment="1">
      <alignment horizontal="center"/>
    </xf>
    <xf numFmtId="0" fontId="19" fillId="25" borderId="45" xfId="0" applyFont="1" applyFill="1" applyBorder="1" applyAlignment="1">
      <alignment horizontal="center"/>
    </xf>
    <xf numFmtId="0" fontId="19" fillId="15" borderId="32" xfId="0" applyFont="1" applyFill="1" applyBorder="1" applyAlignment="1">
      <alignment horizontal="center"/>
    </xf>
    <xf numFmtId="0" fontId="19" fillId="15" borderId="33" xfId="0" applyFont="1" applyFill="1" applyBorder="1" applyAlignment="1">
      <alignment horizontal="center"/>
    </xf>
    <xf numFmtId="0" fontId="19" fillId="15" borderId="35" xfId="0" applyFont="1" applyFill="1" applyBorder="1" applyAlignment="1">
      <alignment horizontal="center"/>
    </xf>
    <xf numFmtId="0" fontId="19" fillId="0" borderId="9" xfId="0" applyFont="1" applyBorder="1" applyAlignment="1">
      <alignment horizontal="center"/>
    </xf>
    <xf numFmtId="9" fontId="19" fillId="0" borderId="10" xfId="1" applyFont="1" applyBorder="1" applyAlignment="1">
      <alignment horizontal="center"/>
    </xf>
    <xf numFmtId="9" fontId="19" fillId="0" borderId="27" xfId="1" applyFont="1" applyBorder="1" applyAlignment="1">
      <alignment horizontal="center"/>
    </xf>
    <xf numFmtId="9" fontId="19" fillId="0" borderId="11" xfId="1" applyFont="1" applyBorder="1" applyAlignment="1">
      <alignment horizontal="center"/>
    </xf>
    <xf numFmtId="0" fontId="19" fillId="0" borderId="10" xfId="0" applyFont="1" applyBorder="1" applyAlignment="1">
      <alignment horizontal="center"/>
    </xf>
    <xf numFmtId="0" fontId="19" fillId="0" borderId="27" xfId="0" applyFont="1" applyBorder="1" applyAlignment="1">
      <alignment horizontal="center"/>
    </xf>
    <xf numFmtId="0" fontId="19" fillId="0" borderId="11" xfId="0" applyFont="1" applyBorder="1" applyAlignment="1">
      <alignment horizontal="center"/>
    </xf>
    <xf numFmtId="0" fontId="167" fillId="58" borderId="10" xfId="5" applyFont="1" applyFill="1" applyBorder="1" applyAlignment="1">
      <alignment horizontal="center" vertical="center" wrapText="1"/>
    </xf>
    <xf numFmtId="0" fontId="167" fillId="58" borderId="11" xfId="5" applyFont="1" applyFill="1" applyBorder="1" applyAlignment="1">
      <alignment horizontal="center" vertical="center" wrapText="1"/>
    </xf>
    <xf numFmtId="0" fontId="167" fillId="59" borderId="10" xfId="5" applyFont="1" applyFill="1" applyBorder="1" applyAlignment="1">
      <alignment horizontal="center"/>
    </xf>
    <xf numFmtId="0" fontId="167" fillId="59" borderId="11" xfId="5" applyFont="1" applyFill="1" applyBorder="1" applyAlignment="1">
      <alignment horizontal="center"/>
    </xf>
    <xf numFmtId="0" fontId="167" fillId="52" borderId="10" xfId="5" applyFont="1" applyFill="1" applyBorder="1" applyAlignment="1">
      <alignment horizontal="center"/>
    </xf>
    <xf numFmtId="0" fontId="167" fillId="52" borderId="11" xfId="5" applyFont="1" applyFill="1" applyBorder="1" applyAlignment="1">
      <alignment horizontal="center"/>
    </xf>
    <xf numFmtId="0" fontId="19" fillId="0" borderId="0" xfId="0" applyFont="1" applyAlignment="1">
      <alignment horizontal="center"/>
    </xf>
    <xf numFmtId="0" fontId="19" fillId="0" borderId="10" xfId="0" applyFont="1" applyBorder="1" applyAlignment="1">
      <alignment horizontal="center" vertical="center"/>
    </xf>
    <xf numFmtId="0" fontId="19" fillId="0" borderId="11" xfId="0" applyFont="1" applyBorder="1" applyAlignment="1">
      <alignment horizontal="center" vertical="center"/>
    </xf>
    <xf numFmtId="0" fontId="14" fillId="0" borderId="54" xfId="0" applyFont="1" applyBorder="1" applyAlignment="1">
      <alignment horizontal="center" vertical="center"/>
    </xf>
    <xf numFmtId="0" fontId="14" fillId="0" borderId="57" xfId="0" applyFont="1" applyBorder="1" applyAlignment="1">
      <alignment horizontal="center" vertical="center"/>
    </xf>
    <xf numFmtId="0" fontId="14" fillId="0" borderId="60" xfId="0" applyFont="1" applyBorder="1" applyAlignment="1">
      <alignment horizontal="center" vertical="center"/>
    </xf>
    <xf numFmtId="0" fontId="14" fillId="0" borderId="70" xfId="0" applyFont="1" applyBorder="1" applyAlignment="1">
      <alignment horizontal="center" vertical="center"/>
    </xf>
    <xf numFmtId="0" fontId="14" fillId="0" borderId="434" xfId="0" applyFont="1" applyBorder="1" applyAlignment="1">
      <alignment horizontal="center" vertical="center"/>
    </xf>
    <xf numFmtId="0" fontId="48" fillId="0" borderId="52" xfId="0" applyFont="1" applyBorder="1" applyAlignment="1">
      <alignment horizontal="center"/>
    </xf>
    <xf numFmtId="0" fontId="14" fillId="0" borderId="433" xfId="0" applyFont="1" applyBorder="1" applyAlignment="1">
      <alignment horizontal="center" vertical="center"/>
    </xf>
    <xf numFmtId="0" fontId="14" fillId="0" borderId="4" xfId="0" applyFont="1" applyBorder="1" applyAlignment="1">
      <alignment horizontal="center" vertical="center"/>
    </xf>
    <xf numFmtId="0" fontId="156" fillId="59" borderId="10" xfId="5" applyFont="1" applyFill="1" applyBorder="1" applyAlignment="1">
      <alignment horizontal="center" vertical="center"/>
    </xf>
    <xf numFmtId="0" fontId="156" fillId="59" borderId="11" xfId="5" applyFont="1" applyFill="1" applyBorder="1" applyAlignment="1">
      <alignment horizontal="center" vertical="center"/>
    </xf>
    <xf numFmtId="164" fontId="14" fillId="16" borderId="9" xfId="1" applyNumberFormat="1" applyFont="1" applyFill="1" applyBorder="1" applyAlignment="1">
      <alignment horizontal="center" vertical="center" wrapText="1"/>
    </xf>
    <xf numFmtId="0" fontId="14" fillId="0" borderId="9" xfId="0" applyFont="1" applyBorder="1" applyAlignment="1">
      <alignment horizontal="center" vertical="center" textRotation="255" wrapText="1"/>
    </xf>
    <xf numFmtId="0" fontId="14" fillId="13" borderId="9" xfId="0" applyFont="1" applyFill="1" applyBorder="1" applyAlignment="1">
      <alignment horizontal="center" vertical="center"/>
    </xf>
    <xf numFmtId="164" fontId="14" fillId="10" borderId="9" xfId="1" applyNumberFormat="1" applyFont="1" applyFill="1" applyBorder="1" applyAlignment="1">
      <alignment horizontal="center" vertical="center"/>
    </xf>
    <xf numFmtId="0" fontId="159" fillId="13" borderId="9" xfId="0" applyFont="1" applyFill="1" applyBorder="1" applyAlignment="1">
      <alignment horizontal="center" vertical="center"/>
    </xf>
    <xf numFmtId="164" fontId="159" fillId="11" borderId="9" xfId="1" applyNumberFormat="1" applyFont="1" applyFill="1" applyBorder="1" applyAlignment="1">
      <alignment horizontal="center" vertical="center"/>
    </xf>
    <xf numFmtId="164" fontId="14" fillId="11" borderId="9" xfId="1" applyNumberFormat="1" applyFont="1" applyFill="1" applyBorder="1" applyAlignment="1">
      <alignment horizontal="center" vertical="center"/>
    </xf>
    <xf numFmtId="0" fontId="156" fillId="52" borderId="10" xfId="5" applyFont="1" applyFill="1" applyBorder="1" applyAlignment="1">
      <alignment horizontal="center" vertical="center"/>
    </xf>
    <xf numFmtId="0" fontId="156" fillId="52" borderId="11" xfId="5" applyFont="1" applyFill="1" applyBorder="1" applyAlignment="1">
      <alignment horizontal="center" vertical="center"/>
    </xf>
    <xf numFmtId="0" fontId="14" fillId="0" borderId="0" xfId="0" applyFont="1" applyAlignment="1">
      <alignment horizontal="left"/>
    </xf>
    <xf numFmtId="0" fontId="14" fillId="0" borderId="9" xfId="0" applyFont="1" applyBorder="1" applyAlignment="1">
      <alignment horizontal="center" vertical="center" textRotation="255"/>
    </xf>
    <xf numFmtId="164" fontId="14" fillId="9" borderId="9" xfId="1" applyNumberFormat="1" applyFont="1" applyFill="1" applyBorder="1" applyAlignment="1">
      <alignment horizontal="center" vertical="center"/>
    </xf>
    <xf numFmtId="164" fontId="159" fillId="16" borderId="9" xfId="1" applyNumberFormat="1" applyFont="1" applyFill="1" applyBorder="1" applyAlignment="1">
      <alignment horizontal="center" vertical="center"/>
    </xf>
    <xf numFmtId="164" fontId="14" fillId="9" borderId="9" xfId="1" applyNumberFormat="1" applyFont="1" applyFill="1" applyBorder="1" applyAlignment="1">
      <alignment horizontal="center" vertical="center" wrapText="1"/>
    </xf>
    <xf numFmtId="164" fontId="14" fillId="11" borderId="9" xfId="1" applyNumberFormat="1" applyFont="1" applyFill="1" applyBorder="1" applyAlignment="1">
      <alignment horizontal="center" vertical="center" wrapText="1"/>
    </xf>
    <xf numFmtId="0" fontId="155" fillId="0" borderId="0" xfId="0" applyFont="1" applyAlignment="1">
      <alignment horizontal="center"/>
    </xf>
    <xf numFmtId="0" fontId="14" fillId="0" borderId="0" xfId="0" applyFont="1" applyAlignment="1">
      <alignment horizontal="center" wrapText="1"/>
    </xf>
    <xf numFmtId="0" fontId="156" fillId="58" borderId="10" xfId="5" applyFont="1" applyFill="1" applyBorder="1" applyAlignment="1">
      <alignment horizontal="center" vertical="center" wrapText="1"/>
    </xf>
    <xf numFmtId="0" fontId="156" fillId="58" borderId="11" xfId="5" applyFont="1" applyFill="1" applyBorder="1" applyAlignment="1">
      <alignment horizontal="center" vertical="center" wrapText="1"/>
    </xf>
    <xf numFmtId="0" fontId="157" fillId="15" borderId="9" xfId="0" applyFont="1" applyFill="1" applyBorder="1" applyAlignment="1">
      <alignment horizontal="center" vertical="center" textRotation="255" wrapText="1"/>
    </xf>
    <xf numFmtId="0" fontId="14" fillId="15" borderId="9" xfId="0" applyFont="1" applyFill="1" applyBorder="1" applyAlignment="1">
      <alignment horizontal="center" vertical="center"/>
    </xf>
    <xf numFmtId="0" fontId="14" fillId="0" borderId="9" xfId="0" applyFont="1" applyBorder="1" applyAlignment="1">
      <alignment horizontal="center" vertical="center"/>
    </xf>
    <xf numFmtId="9" fontId="14" fillId="9" borderId="9" xfId="1" applyFont="1" applyFill="1" applyBorder="1" applyAlignment="1">
      <alignment horizontal="center" vertical="center"/>
    </xf>
    <xf numFmtId="9" fontId="14" fillId="10" borderId="9" xfId="1" applyFont="1" applyFill="1" applyBorder="1" applyAlignment="1">
      <alignment horizontal="center" vertical="center"/>
    </xf>
    <xf numFmtId="0" fontId="14" fillId="15" borderId="9" xfId="0" applyFont="1" applyFill="1" applyBorder="1" applyAlignment="1">
      <alignment horizontal="center" vertical="center" wrapText="1"/>
    </xf>
    <xf numFmtId="9" fontId="14" fillId="16" borderId="9" xfId="1" applyFont="1" applyFill="1" applyBorder="1" applyAlignment="1">
      <alignment horizontal="center" vertical="center"/>
    </xf>
    <xf numFmtId="0" fontId="14" fillId="0" borderId="48" xfId="0" applyFont="1" applyBorder="1" applyAlignment="1">
      <alignment horizontal="center" vertical="center" textRotation="255" wrapText="1"/>
    </xf>
    <xf numFmtId="0" fontId="14" fillId="0" borderId="49" xfId="0" applyFont="1" applyBorder="1" applyAlignment="1">
      <alignment horizontal="center" vertical="center" textRotation="255" wrapText="1"/>
    </xf>
    <xf numFmtId="0" fontId="14" fillId="0" borderId="50" xfId="0" applyFont="1" applyBorder="1" applyAlignment="1">
      <alignment horizontal="center" vertical="center" textRotation="255" wrapText="1"/>
    </xf>
    <xf numFmtId="0" fontId="14" fillId="13" borderId="48" xfId="0" applyFont="1" applyFill="1" applyBorder="1" applyAlignment="1">
      <alignment horizontal="center" vertical="center"/>
    </xf>
    <xf numFmtId="0" fontId="14" fillId="13" borderId="49" xfId="0" applyFont="1" applyFill="1" applyBorder="1" applyAlignment="1">
      <alignment horizontal="center" vertical="center"/>
    </xf>
    <xf numFmtId="0" fontId="14" fillId="13" borderId="50" xfId="0" applyFont="1" applyFill="1" applyBorder="1" applyAlignment="1">
      <alignment horizontal="center" vertical="center"/>
    </xf>
    <xf numFmtId="0" fontId="14" fillId="0" borderId="48" xfId="0" applyFont="1" applyBorder="1" applyAlignment="1">
      <alignment horizontal="center" vertical="top" textRotation="255" wrapText="1"/>
    </xf>
    <xf numFmtId="0" fontId="14" fillId="0" borderId="49" xfId="0" applyFont="1" applyBorder="1" applyAlignment="1">
      <alignment horizontal="center" vertical="top" textRotation="255" wrapText="1"/>
    </xf>
    <xf numFmtId="0" fontId="14" fillId="0" borderId="50" xfId="0" applyFont="1" applyBorder="1" applyAlignment="1">
      <alignment horizontal="center" vertical="top" textRotation="255" wrapText="1"/>
    </xf>
    <xf numFmtId="0" fontId="14" fillId="0" borderId="39" xfId="0" applyFont="1" applyBorder="1" applyAlignment="1">
      <alignment horizontal="center" vertical="center" textRotation="255" wrapText="1"/>
    </xf>
    <xf numFmtId="0" fontId="14" fillId="0" borderId="41" xfId="0" applyFont="1" applyBorder="1" applyAlignment="1">
      <alignment horizontal="center" vertical="center" textRotation="255" wrapText="1"/>
    </xf>
    <xf numFmtId="0" fontId="14" fillId="0" borderId="42" xfId="0" applyFont="1" applyBorder="1" applyAlignment="1">
      <alignment horizontal="center" vertical="center" textRotation="255" wrapText="1"/>
    </xf>
    <xf numFmtId="9" fontId="14" fillId="11" borderId="37" xfId="1" applyFont="1" applyFill="1" applyBorder="1" applyAlignment="1">
      <alignment horizontal="center" vertical="center"/>
    </xf>
    <xf numFmtId="9" fontId="14" fillId="11" borderId="38" xfId="1" applyFont="1" applyFill="1" applyBorder="1" applyAlignment="1">
      <alignment horizontal="center" vertical="center"/>
    </xf>
    <xf numFmtId="9" fontId="14" fillId="11" borderId="40" xfId="1" applyFont="1" applyFill="1" applyBorder="1" applyAlignment="1">
      <alignment horizontal="center" vertical="center"/>
    </xf>
    <xf numFmtId="0" fontId="14" fillId="13" borderId="29" xfId="0" applyFont="1" applyFill="1" applyBorder="1" applyAlignment="1">
      <alignment horizontal="center" vertical="center"/>
    </xf>
    <xf numFmtId="0" fontId="14" fillId="13" borderId="30" xfId="0" applyFont="1" applyFill="1" applyBorder="1" applyAlignment="1">
      <alignment horizontal="center" vertical="center"/>
    </xf>
    <xf numFmtId="0" fontId="14" fillId="13" borderId="31" xfId="0" applyFont="1" applyFill="1" applyBorder="1" applyAlignment="1">
      <alignment horizontal="center" vertical="center"/>
    </xf>
    <xf numFmtId="0" fontId="14" fillId="0" borderId="11" xfId="0" applyFont="1" applyBorder="1" applyAlignment="1">
      <alignment horizontal="center" vertical="center" textRotation="255"/>
    </xf>
    <xf numFmtId="0" fontId="14" fillId="0" borderId="9" xfId="0" applyFont="1" applyBorder="1" applyAlignment="1">
      <alignment horizontal="center" textRotation="255"/>
    </xf>
    <xf numFmtId="164" fontId="159" fillId="9" borderId="9" xfId="1" applyNumberFormat="1" applyFont="1" applyFill="1" applyBorder="1" applyAlignment="1">
      <alignment horizontal="center" vertical="center"/>
    </xf>
    <xf numFmtId="0" fontId="14" fillId="0" borderId="29" xfId="0" applyFont="1" applyBorder="1" applyAlignment="1">
      <alignment horizontal="center" vertical="center" textRotation="255" wrapText="1"/>
    </xf>
    <xf numFmtId="0" fontId="14" fillId="0" borderId="30" xfId="0" applyFont="1" applyBorder="1" applyAlignment="1">
      <alignment horizontal="center" vertical="center" textRotation="255" wrapText="1"/>
    </xf>
    <xf numFmtId="0" fontId="14" fillId="0" borderId="31" xfId="0" applyFont="1" applyBorder="1" applyAlignment="1">
      <alignment horizontal="center" vertical="center" textRotation="255" wrapText="1"/>
    </xf>
    <xf numFmtId="164" fontId="14" fillId="9" borderId="29" xfId="1" applyNumberFormat="1" applyFont="1" applyFill="1" applyBorder="1" applyAlignment="1">
      <alignment horizontal="center" vertical="center"/>
    </xf>
    <xf numFmtId="164" fontId="14" fillId="9" borderId="30" xfId="1" applyNumberFormat="1" applyFont="1" applyFill="1" applyBorder="1" applyAlignment="1">
      <alignment horizontal="center" vertical="center"/>
    </xf>
    <xf numFmtId="164" fontId="14" fillId="9" borderId="31" xfId="1" applyNumberFormat="1" applyFont="1" applyFill="1" applyBorder="1" applyAlignment="1">
      <alignment horizontal="center" vertical="center"/>
    </xf>
    <xf numFmtId="0" fontId="14" fillId="0" borderId="25" xfId="0" applyFont="1" applyBorder="1" applyAlignment="1">
      <alignment horizontal="center" vertical="center" textRotation="255" wrapText="1"/>
    </xf>
    <xf numFmtId="0" fontId="14" fillId="0" borderId="17" xfId="0" applyFont="1" applyBorder="1" applyAlignment="1">
      <alignment horizontal="center" vertical="center" textRotation="255" wrapText="1"/>
    </xf>
    <xf numFmtId="0" fontId="14" fillId="0" borderId="26" xfId="0" applyFont="1" applyBorder="1" applyAlignment="1">
      <alignment horizontal="center" vertical="center" textRotation="255" wrapText="1"/>
    </xf>
    <xf numFmtId="0" fontId="14" fillId="0" borderId="11" xfId="0" applyFont="1" applyBorder="1" applyAlignment="1">
      <alignment horizontal="center" vertical="center" textRotation="255" wrapText="1"/>
    </xf>
    <xf numFmtId="0" fontId="157" fillId="15" borderId="48" xfId="0" applyFont="1" applyFill="1" applyBorder="1" applyAlignment="1">
      <alignment horizontal="center" vertical="center" textRotation="255"/>
    </xf>
    <xf numFmtId="0" fontId="157" fillId="15" borderId="49" xfId="0" applyFont="1" applyFill="1" applyBorder="1" applyAlignment="1">
      <alignment horizontal="center" vertical="center" textRotation="255"/>
    </xf>
    <xf numFmtId="0" fontId="14" fillId="0" borderId="25" xfId="0" applyFont="1" applyBorder="1" applyAlignment="1">
      <alignment horizontal="center" vertical="center" textRotation="255"/>
    </xf>
    <xf numFmtId="0" fontId="14" fillId="0" borderId="17" xfId="0" applyFont="1" applyBorder="1" applyAlignment="1">
      <alignment horizontal="center" vertical="center" textRotation="255"/>
    </xf>
    <xf numFmtId="0" fontId="14" fillId="0" borderId="26" xfId="0" applyFont="1" applyBorder="1" applyAlignment="1">
      <alignment horizontal="center" vertical="center" textRotation="255"/>
    </xf>
    <xf numFmtId="0" fontId="157" fillId="15" borderId="47" xfId="0" applyFont="1" applyFill="1" applyBorder="1" applyAlignment="1">
      <alignment horizontal="center" vertical="center" textRotation="255" wrapText="1"/>
    </xf>
    <xf numFmtId="0" fontId="154" fillId="11" borderId="59" xfId="0" applyFont="1" applyFill="1" applyBorder="1" applyAlignment="1">
      <alignment horizontal="center"/>
    </xf>
    <xf numFmtId="0" fontId="154" fillId="11" borderId="58" xfId="0" applyFont="1" applyFill="1" applyBorder="1" applyAlignment="1">
      <alignment horizontal="center"/>
    </xf>
    <xf numFmtId="164" fontId="14" fillId="10" borderId="48" xfId="1" applyNumberFormat="1" applyFont="1" applyFill="1" applyBorder="1" applyAlignment="1">
      <alignment horizontal="center" vertical="center"/>
    </xf>
    <xf numFmtId="164" fontId="14" fillId="10" borderId="49" xfId="1" applyNumberFormat="1" applyFont="1" applyFill="1" applyBorder="1" applyAlignment="1">
      <alignment horizontal="center" vertical="center"/>
    </xf>
    <xf numFmtId="164" fontId="14" fillId="10" borderId="50" xfId="1" applyNumberFormat="1" applyFont="1" applyFill="1" applyBorder="1" applyAlignment="1">
      <alignment horizontal="center" vertical="center"/>
    </xf>
    <xf numFmtId="0" fontId="157" fillId="15" borderId="50" xfId="0" applyFont="1" applyFill="1" applyBorder="1" applyAlignment="1">
      <alignment horizontal="center" vertical="center" textRotation="255"/>
    </xf>
    <xf numFmtId="0" fontId="157" fillId="15" borderId="431" xfId="0" applyFont="1" applyFill="1" applyBorder="1" applyAlignment="1">
      <alignment horizontal="center" vertical="center" textRotation="255" wrapText="1"/>
    </xf>
    <xf numFmtId="0" fontId="157" fillId="15" borderId="433" xfId="0" applyFont="1" applyFill="1" applyBorder="1" applyAlignment="1">
      <alignment horizontal="center" vertical="center" textRotation="255" wrapText="1"/>
    </xf>
    <xf numFmtId="0" fontId="157" fillId="15" borderId="4" xfId="0" applyFont="1" applyFill="1" applyBorder="1" applyAlignment="1">
      <alignment horizontal="center" vertical="center" textRotation="255" wrapText="1"/>
    </xf>
    <xf numFmtId="0" fontId="157" fillId="15" borderId="25" xfId="0" applyFont="1" applyFill="1" applyBorder="1" applyAlignment="1">
      <alignment horizontal="center" vertical="center" textRotation="255" wrapText="1"/>
    </xf>
    <xf numFmtId="0" fontId="157" fillId="15" borderId="17" xfId="0" applyFont="1" applyFill="1" applyBorder="1" applyAlignment="1">
      <alignment horizontal="center" vertical="center" textRotation="255" wrapText="1"/>
    </xf>
    <xf numFmtId="0" fontId="14" fillId="0" borderId="36" xfId="0" applyFont="1" applyBorder="1" applyAlignment="1">
      <alignment horizontal="center" vertical="center" textRotation="255" wrapText="1"/>
    </xf>
    <xf numFmtId="0" fontId="14" fillId="0" borderId="39" xfId="0" applyFont="1" applyBorder="1" applyAlignment="1">
      <alignment horizontal="center" vertical="center" textRotation="255"/>
    </xf>
    <xf numFmtId="0" fontId="14" fillId="0" borderId="41" xfId="0" applyFont="1" applyBorder="1" applyAlignment="1">
      <alignment horizontal="center" vertical="center" textRotation="255"/>
    </xf>
    <xf numFmtId="0" fontId="14" fillId="0" borderId="42" xfId="0" applyFont="1" applyBorder="1" applyAlignment="1">
      <alignment horizontal="center" vertical="center" textRotation="255"/>
    </xf>
    <xf numFmtId="0" fontId="157" fillId="15" borderId="0" xfId="0" applyFont="1" applyFill="1" applyAlignment="1">
      <alignment horizontal="center" vertical="center" textRotation="255" wrapText="1"/>
    </xf>
    <xf numFmtId="164" fontId="14" fillId="9" borderId="37" xfId="1" applyNumberFormat="1" applyFont="1" applyFill="1" applyBorder="1" applyAlignment="1">
      <alignment horizontal="center" vertical="center"/>
    </xf>
    <xf numFmtId="164" fontId="14" fillId="9" borderId="38" xfId="1" applyNumberFormat="1" applyFont="1" applyFill="1" applyBorder="1" applyAlignment="1">
      <alignment horizontal="center" vertical="center"/>
    </xf>
    <xf numFmtId="164" fontId="14" fillId="9" borderId="40" xfId="1" applyNumberFormat="1" applyFont="1" applyFill="1" applyBorder="1" applyAlignment="1">
      <alignment horizontal="center" vertical="center"/>
    </xf>
    <xf numFmtId="0" fontId="0" fillId="11" borderId="28" xfId="0" applyFill="1" applyBorder="1" applyAlignment="1">
      <alignment horizontal="center" vertical="center"/>
    </xf>
    <xf numFmtId="0" fontId="17" fillId="0" borderId="0" xfId="0" applyFont="1" applyAlignment="1">
      <alignment horizontal="center" vertical="center"/>
    </xf>
    <xf numFmtId="0" fontId="0" fillId="0" borderId="0" xfId="0" applyAlignment="1">
      <alignment horizontal="center" wrapText="1"/>
    </xf>
    <xf numFmtId="10" fontId="0" fillId="0" borderId="10" xfId="0" applyNumberFormat="1" applyBorder="1" applyAlignment="1">
      <alignment horizontal="center"/>
    </xf>
    <xf numFmtId="10" fontId="21" fillId="11" borderId="62" xfId="1" applyNumberFormat="1" applyFont="1" applyFill="1" applyBorder="1" applyAlignment="1">
      <alignment horizontal="center"/>
    </xf>
    <xf numFmtId="10" fontId="21" fillId="11" borderId="63" xfId="1" applyNumberFormat="1" applyFont="1" applyFill="1" applyBorder="1" applyAlignment="1">
      <alignment horizontal="center"/>
    </xf>
    <xf numFmtId="10" fontId="21" fillId="11" borderId="61" xfId="1" applyNumberFormat="1" applyFont="1" applyFill="1" applyBorder="1" applyAlignment="1">
      <alignment horizontal="center"/>
    </xf>
    <xf numFmtId="0" fontId="124" fillId="59" borderId="440" xfId="5" applyFill="1" applyBorder="1" applyAlignment="1">
      <alignment horizontal="center" vertical="center"/>
    </xf>
    <xf numFmtId="0" fontId="22" fillId="15" borderId="53" xfId="0" applyFont="1" applyFill="1" applyBorder="1" applyAlignment="1">
      <alignment horizontal="center" vertical="center" wrapText="1"/>
    </xf>
    <xf numFmtId="0" fontId="22" fillId="15" borderId="65" xfId="0" applyFont="1" applyFill="1" applyBorder="1" applyAlignment="1">
      <alignment horizontal="center" vertical="center" wrapText="1"/>
    </xf>
    <xf numFmtId="0" fontId="22" fillId="15" borderId="53" xfId="0" applyFont="1" applyFill="1" applyBorder="1" applyAlignment="1">
      <alignment horizontal="center"/>
    </xf>
    <xf numFmtId="0" fontId="22" fillId="15" borderId="2" xfId="0" applyFont="1" applyFill="1" applyBorder="1" applyAlignment="1">
      <alignment horizontal="center"/>
    </xf>
    <xf numFmtId="0" fontId="11" fillId="0" borderId="0" xfId="0" applyFont="1" applyAlignment="1">
      <alignment horizontal="center" wrapText="1"/>
    </xf>
    <xf numFmtId="0" fontId="22" fillId="0" borderId="5" xfId="0" applyFont="1" applyBorder="1" applyAlignment="1">
      <alignment horizontal="center"/>
    </xf>
    <xf numFmtId="0" fontId="22" fillId="15" borderId="53" xfId="0" applyFont="1" applyFill="1" applyBorder="1" applyAlignment="1">
      <alignment horizontal="center" wrapText="1"/>
    </xf>
    <xf numFmtId="0" fontId="22" fillId="15" borderId="65" xfId="0" applyFont="1" applyFill="1" applyBorder="1" applyAlignment="1">
      <alignment horizontal="center" wrapText="1"/>
    </xf>
    <xf numFmtId="0" fontId="147" fillId="0" borderId="0" xfId="0" applyFont="1" applyAlignment="1">
      <alignment horizontal="center"/>
    </xf>
    <xf numFmtId="0" fontId="24" fillId="16" borderId="81" xfId="0" applyFont="1" applyFill="1" applyBorder="1" applyAlignment="1">
      <alignment horizontal="center" vertical="center" textRotation="90"/>
    </xf>
    <xf numFmtId="0" fontId="24" fillId="16" borderId="82" xfId="0" applyFont="1" applyFill="1" applyBorder="1" applyAlignment="1">
      <alignment horizontal="center" vertical="center" textRotation="90"/>
    </xf>
    <xf numFmtId="0" fontId="24" fillId="20" borderId="86" xfId="0" applyFont="1" applyFill="1" applyBorder="1" applyAlignment="1">
      <alignment horizontal="center" vertical="center"/>
    </xf>
    <xf numFmtId="0" fontId="24" fillId="20" borderId="87" xfId="0" applyFont="1" applyFill="1" applyBorder="1" applyAlignment="1">
      <alignment horizontal="center" vertical="center"/>
    </xf>
    <xf numFmtId="0" fontId="24" fillId="20" borderId="88" xfId="0" applyFont="1" applyFill="1" applyBorder="1" applyAlignment="1">
      <alignment horizontal="center" vertical="center"/>
    </xf>
    <xf numFmtId="0" fontId="29" fillId="4" borderId="89" xfId="0" applyFont="1" applyFill="1" applyBorder="1" applyAlignment="1">
      <alignment horizontal="center" vertical="center"/>
    </xf>
    <xf numFmtId="0" fontId="29" fillId="4" borderId="90" xfId="0" applyFont="1" applyFill="1" applyBorder="1" applyAlignment="1">
      <alignment horizontal="center" vertical="center"/>
    </xf>
    <xf numFmtId="0" fontId="26" fillId="22" borderId="92" xfId="0" applyFont="1" applyFill="1" applyBorder="1" applyAlignment="1">
      <alignment horizontal="center" vertical="center"/>
    </xf>
    <xf numFmtId="0" fontId="26" fillId="22" borderId="90" xfId="0" applyFont="1" applyFill="1" applyBorder="1" applyAlignment="1">
      <alignment horizontal="center" vertical="center"/>
    </xf>
    <xf numFmtId="0" fontId="24" fillId="20" borderId="93" xfId="0" applyFont="1" applyFill="1" applyBorder="1" applyAlignment="1">
      <alignment horizontal="center" vertical="center" textRotation="90"/>
    </xf>
    <xf numFmtId="0" fontId="24" fillId="20" borderId="94" xfId="0" applyFont="1" applyFill="1" applyBorder="1" applyAlignment="1">
      <alignment horizontal="center" vertical="center" textRotation="90"/>
    </xf>
    <xf numFmtId="0" fontId="30" fillId="21" borderId="92" xfId="0" applyFont="1" applyFill="1" applyBorder="1" applyAlignment="1">
      <alignment horizontal="center" vertical="center"/>
    </xf>
    <xf numFmtId="0" fontId="30" fillId="21" borderId="90" xfId="0" applyFont="1" applyFill="1" applyBorder="1" applyAlignment="1">
      <alignment horizontal="center" vertical="center"/>
    </xf>
    <xf numFmtId="0" fontId="32" fillId="13" borderId="95" xfId="0" applyFont="1" applyFill="1" applyBorder="1" applyAlignment="1">
      <alignment horizontal="center"/>
    </xf>
    <xf numFmtId="0" fontId="26" fillId="8" borderId="84" xfId="0" applyFont="1" applyFill="1" applyBorder="1" applyAlignment="1">
      <alignment horizontal="center" vertical="center"/>
    </xf>
    <xf numFmtId="0" fontId="26" fillId="8" borderId="85" xfId="0" applyFont="1" applyFill="1" applyBorder="1" applyAlignment="1">
      <alignment horizontal="center" vertical="center"/>
    </xf>
    <xf numFmtId="0" fontId="24" fillId="16" borderId="78" xfId="0" applyFont="1" applyFill="1" applyBorder="1" applyAlignment="1">
      <alignment horizontal="center" vertical="center"/>
    </xf>
    <xf numFmtId="0" fontId="24" fillId="16" borderId="79" xfId="0" applyFont="1" applyFill="1" applyBorder="1" applyAlignment="1">
      <alignment horizontal="center" vertical="center"/>
    </xf>
    <xf numFmtId="0" fontId="24" fillId="16" borderId="80" xfId="0" applyFont="1" applyFill="1" applyBorder="1" applyAlignment="1">
      <alignment horizontal="center" vertical="center"/>
    </xf>
    <xf numFmtId="0" fontId="10" fillId="0" borderId="0" xfId="0" applyFont="1" applyAlignment="1">
      <alignment horizontal="center"/>
    </xf>
    <xf numFmtId="0" fontId="29" fillId="31" borderId="71" xfId="3" applyFont="1" applyFill="1" applyBorder="1" applyAlignment="1">
      <alignment horizontal="center"/>
    </xf>
    <xf numFmtId="0" fontId="37" fillId="28" borderId="100" xfId="0" applyFont="1" applyFill="1" applyBorder="1" applyAlignment="1">
      <alignment horizontal="center" vertical="center"/>
    </xf>
    <xf numFmtId="0" fontId="37" fillId="28" borderId="101" xfId="0" applyFont="1" applyFill="1" applyBorder="1" applyAlignment="1">
      <alignment horizontal="center" vertical="center"/>
    </xf>
    <xf numFmtId="0" fontId="37" fillId="28" borderId="102" xfId="0" applyFont="1" applyFill="1" applyBorder="1" applyAlignment="1">
      <alignment horizontal="center" vertical="center"/>
    </xf>
    <xf numFmtId="0" fontId="43" fillId="29" borderId="103" xfId="0" applyFont="1" applyFill="1" applyBorder="1" applyAlignment="1">
      <alignment horizontal="center" vertical="center" textRotation="90"/>
    </xf>
    <xf numFmtId="0" fontId="43" fillId="29" borderId="106" xfId="0" applyFont="1" applyFill="1" applyBorder="1" applyAlignment="1">
      <alignment horizontal="center" vertical="center" textRotation="90"/>
    </xf>
    <xf numFmtId="0" fontId="43" fillId="29" borderId="109" xfId="0" applyFont="1" applyFill="1" applyBorder="1" applyAlignment="1">
      <alignment horizontal="center" vertical="center" textRotation="90"/>
    </xf>
    <xf numFmtId="0" fontId="145" fillId="0" borderId="0" xfId="0" applyFont="1" applyAlignment="1">
      <alignment horizontal="center"/>
    </xf>
    <xf numFmtId="0" fontId="37" fillId="29" borderId="103" xfId="0" applyFont="1" applyFill="1" applyBorder="1" applyAlignment="1">
      <alignment horizontal="center" vertical="center" textRotation="90"/>
    </xf>
    <xf numFmtId="0" fontId="37" fillId="29" borderId="106" xfId="0" applyFont="1" applyFill="1" applyBorder="1" applyAlignment="1">
      <alignment horizontal="center" vertical="center" textRotation="90"/>
    </xf>
    <xf numFmtId="0" fontId="37" fillId="29" borderId="109" xfId="0" applyFont="1" applyFill="1" applyBorder="1" applyAlignment="1">
      <alignment horizontal="center" vertical="center" textRotation="90"/>
    </xf>
    <xf numFmtId="0" fontId="50" fillId="30" borderId="110" xfId="0" applyFont="1" applyFill="1" applyBorder="1" applyAlignment="1">
      <alignment horizontal="center"/>
    </xf>
    <xf numFmtId="0" fontId="50" fillId="30" borderId="111" xfId="0" applyFont="1" applyFill="1" applyBorder="1" applyAlignment="1">
      <alignment horizontal="center"/>
    </xf>
    <xf numFmtId="0" fontId="50" fillId="30" borderId="112" xfId="0" applyFont="1" applyFill="1" applyBorder="1" applyAlignment="1">
      <alignment horizontal="center"/>
    </xf>
    <xf numFmtId="0" fontId="50" fillId="30" borderId="113" xfId="0" applyFont="1" applyFill="1" applyBorder="1" applyAlignment="1">
      <alignment horizontal="center"/>
    </xf>
    <xf numFmtId="0" fontId="50" fillId="30" borderId="114" xfId="0" applyFont="1" applyFill="1" applyBorder="1" applyAlignment="1">
      <alignment horizontal="center"/>
    </xf>
    <xf numFmtId="0" fontId="50" fillId="30" borderId="115" xfId="0" applyFont="1" applyFill="1" applyBorder="1" applyAlignment="1">
      <alignment horizontal="center"/>
    </xf>
    <xf numFmtId="0" fontId="50" fillId="30" borderId="116" xfId="0" applyFont="1" applyFill="1" applyBorder="1" applyAlignment="1">
      <alignment horizontal="center"/>
    </xf>
    <xf numFmtId="9" fontId="58" fillId="35" borderId="123" xfId="0" applyNumberFormat="1" applyFont="1" applyFill="1" applyBorder="1" applyAlignment="1">
      <alignment horizontal="right"/>
    </xf>
    <xf numFmtId="9" fontId="58" fillId="35" borderId="124" xfId="0" applyNumberFormat="1" applyFont="1" applyFill="1" applyBorder="1" applyAlignment="1">
      <alignment horizontal="right"/>
    </xf>
    <xf numFmtId="4" fontId="58" fillId="35" borderId="114" xfId="0" applyNumberFormat="1" applyFont="1" applyFill="1" applyBorder="1" applyAlignment="1">
      <alignment horizontal="right"/>
    </xf>
    <xf numFmtId="0" fontId="58" fillId="35" borderId="115" xfId="0" applyFont="1" applyFill="1" applyBorder="1" applyAlignment="1">
      <alignment horizontal="right"/>
    </xf>
    <xf numFmtId="0" fontId="58" fillId="35" borderId="116" xfId="0" applyFont="1" applyFill="1" applyBorder="1" applyAlignment="1">
      <alignment horizontal="right"/>
    </xf>
    <xf numFmtId="0" fontId="60" fillId="30" borderId="125" xfId="0" applyFont="1" applyFill="1" applyBorder="1" applyAlignment="1">
      <alignment horizontal="center" vertical="top" shrinkToFit="1"/>
    </xf>
    <xf numFmtId="0" fontId="60" fillId="30" borderId="126" xfId="0" applyFont="1" applyFill="1" applyBorder="1" applyAlignment="1">
      <alignment horizontal="center" vertical="top" shrinkToFit="1"/>
    </xf>
    <xf numFmtId="0" fontId="56" fillId="30" borderId="125" xfId="0" applyFont="1" applyFill="1" applyBorder="1" applyAlignment="1">
      <alignment horizontal="center" vertical="top" shrinkToFit="1"/>
    </xf>
    <xf numFmtId="0" fontId="56" fillId="30" borderId="126" xfId="0" applyFont="1" applyFill="1" applyBorder="1" applyAlignment="1">
      <alignment horizontal="center" vertical="top" shrinkToFit="1"/>
    </xf>
    <xf numFmtId="0" fontId="59" fillId="30" borderId="125" xfId="0" applyFont="1" applyFill="1" applyBorder="1" applyAlignment="1">
      <alignment horizontal="center" shrinkToFit="1"/>
    </xf>
    <xf numFmtId="0" fontId="59" fillId="30" borderId="126" xfId="0" applyFont="1" applyFill="1" applyBorder="1" applyAlignment="1">
      <alignment horizontal="center" shrinkToFit="1"/>
    </xf>
    <xf numFmtId="0" fontId="59" fillId="30" borderId="125" xfId="0" applyFont="1" applyFill="1" applyBorder="1" applyAlignment="1">
      <alignment horizontal="center" vertical="center" shrinkToFit="1"/>
    </xf>
    <xf numFmtId="0" fontId="59" fillId="30" borderId="126" xfId="0" applyFont="1" applyFill="1" applyBorder="1" applyAlignment="1">
      <alignment horizontal="center" vertical="center" shrinkToFit="1"/>
    </xf>
    <xf numFmtId="0" fontId="56" fillId="30" borderId="125" xfId="0" applyFont="1" applyFill="1" applyBorder="1" applyAlignment="1">
      <alignment horizontal="center" shrinkToFit="1"/>
    </xf>
    <xf numFmtId="0" fontId="56" fillId="30" borderId="0" xfId="0" applyFont="1" applyFill="1" applyAlignment="1">
      <alignment horizontal="center" shrinkToFit="1"/>
    </xf>
    <xf numFmtId="0" fontId="55" fillId="35" borderId="128" xfId="0" applyFont="1" applyFill="1" applyBorder="1" applyAlignment="1" applyProtection="1">
      <alignment horizontal="left" shrinkToFit="1"/>
      <protection locked="0"/>
    </xf>
    <xf numFmtId="0" fontId="55" fillId="35" borderId="129" xfId="0" applyFont="1" applyFill="1" applyBorder="1" applyAlignment="1" applyProtection="1">
      <alignment horizontal="left" shrinkToFit="1"/>
      <protection locked="0"/>
    </xf>
    <xf numFmtId="0" fontId="65" fillId="30" borderId="125" xfId="0" applyFont="1" applyFill="1" applyBorder="1" applyAlignment="1">
      <alignment horizontal="center" shrinkToFit="1"/>
    </xf>
    <xf numFmtId="0" fontId="65" fillId="30" borderId="0" xfId="0" applyFont="1" applyFill="1" applyAlignment="1">
      <alignment horizontal="center" shrinkToFit="1"/>
    </xf>
    <xf numFmtId="0" fontId="68" fillId="30" borderId="125" xfId="0" applyFont="1" applyFill="1" applyBorder="1" applyAlignment="1">
      <alignment horizontal="center" vertical="top" shrinkToFit="1"/>
    </xf>
    <xf numFmtId="0" fontId="68" fillId="30" borderId="0" xfId="0" applyFont="1" applyFill="1" applyAlignment="1">
      <alignment horizontal="center" vertical="top" shrinkToFit="1"/>
    </xf>
    <xf numFmtId="0" fontId="56" fillId="30" borderId="133" xfId="0" applyFont="1" applyFill="1" applyBorder="1" applyAlignment="1">
      <alignment horizontal="center" vertical="top" shrinkToFit="1"/>
    </xf>
    <xf numFmtId="0" fontId="56" fillId="30" borderId="134" xfId="0" applyFont="1" applyFill="1" applyBorder="1" applyAlignment="1">
      <alignment horizontal="center" vertical="top" shrinkToFit="1"/>
    </xf>
    <xf numFmtId="0" fontId="61" fillId="30" borderId="100" xfId="0" applyFont="1" applyFill="1" applyBorder="1" applyAlignment="1">
      <alignment horizontal="right"/>
    </xf>
    <xf numFmtId="0" fontId="61" fillId="30" borderId="101" xfId="0" applyFont="1" applyFill="1" applyBorder="1" applyAlignment="1">
      <alignment horizontal="right"/>
    </xf>
    <xf numFmtId="0" fontId="61" fillId="30" borderId="102" xfId="0" applyFont="1" applyFill="1" applyBorder="1" applyAlignment="1">
      <alignment horizontal="right"/>
    </xf>
    <xf numFmtId="0" fontId="50" fillId="30" borderId="135" xfId="0" applyFont="1" applyFill="1" applyBorder="1" applyAlignment="1">
      <alignment horizontal="center"/>
    </xf>
    <xf numFmtId="0" fontId="50" fillId="30" borderId="136" xfId="0" applyFont="1" applyFill="1" applyBorder="1" applyAlignment="1">
      <alignment horizontal="center"/>
    </xf>
    <xf numFmtId="0" fontId="50" fillId="30" borderId="137" xfId="0" applyFont="1" applyFill="1" applyBorder="1" applyAlignment="1">
      <alignment horizontal="center"/>
    </xf>
    <xf numFmtId="0" fontId="55" fillId="35" borderId="120" xfId="0" applyFont="1" applyFill="1" applyBorder="1" applyAlignment="1" applyProtection="1">
      <alignment horizontal="left" shrinkToFit="1"/>
      <protection locked="0"/>
    </xf>
    <xf numFmtId="0" fontId="55" fillId="35" borderId="121" xfId="0" applyFont="1" applyFill="1" applyBorder="1" applyAlignment="1" applyProtection="1">
      <alignment horizontal="left" shrinkToFit="1"/>
      <protection locked="0"/>
    </xf>
    <xf numFmtId="0" fontId="55" fillId="30" borderId="125" xfId="0" applyFont="1" applyFill="1" applyBorder="1" applyAlignment="1">
      <alignment horizontal="center" shrinkToFit="1"/>
    </xf>
    <xf numFmtId="0" fontId="55" fillId="30" borderId="0" xfId="0" applyFont="1" applyFill="1" applyAlignment="1">
      <alignment horizontal="center" shrinkToFit="1"/>
    </xf>
    <xf numFmtId="0" fontId="50" fillId="30" borderId="147" xfId="0" applyFont="1" applyFill="1" applyBorder="1" applyAlignment="1">
      <alignment horizontal="center"/>
    </xf>
    <xf numFmtId="0" fontId="50" fillId="30" borderId="148" xfId="0" applyFont="1" applyFill="1" applyBorder="1" applyAlignment="1">
      <alignment horizontal="center"/>
    </xf>
    <xf numFmtId="0" fontId="50" fillId="30" borderId="149" xfId="0" applyFont="1" applyFill="1" applyBorder="1" applyAlignment="1">
      <alignment horizontal="center"/>
    </xf>
    <xf numFmtId="0" fontId="55" fillId="35" borderId="144" xfId="0" applyFont="1" applyFill="1" applyBorder="1" applyAlignment="1" applyProtection="1">
      <alignment horizontal="left" shrinkToFit="1"/>
      <protection locked="0"/>
    </xf>
    <xf numFmtId="0" fontId="55" fillId="35" borderId="145" xfId="0" applyFont="1" applyFill="1" applyBorder="1" applyAlignment="1" applyProtection="1">
      <alignment horizontal="left" shrinkToFit="1"/>
      <protection locked="0"/>
    </xf>
    <xf numFmtId="0" fontId="55" fillId="35" borderId="150" xfId="0" applyFont="1" applyFill="1" applyBorder="1" applyAlignment="1" applyProtection="1">
      <alignment horizontal="left" shrinkToFit="1"/>
      <protection locked="0"/>
    </xf>
    <xf numFmtId="0" fontId="55" fillId="35" borderId="151" xfId="0" applyFont="1" applyFill="1" applyBorder="1" applyAlignment="1" applyProtection="1">
      <alignment horizontal="left" shrinkToFit="1"/>
      <protection locked="0"/>
    </xf>
    <xf numFmtId="0" fontId="72" fillId="13" borderId="0" xfId="0" applyFont="1" applyFill="1" applyAlignment="1">
      <alignment horizontal="center"/>
    </xf>
    <xf numFmtId="0" fontId="0" fillId="15" borderId="0" xfId="0" applyFill="1" applyAlignment="1">
      <alignment horizontal="center"/>
    </xf>
    <xf numFmtId="0" fontId="0" fillId="11" borderId="0" xfId="0" applyFill="1" applyAlignment="1">
      <alignment horizontal="center" vertical="center"/>
    </xf>
    <xf numFmtId="0" fontId="0" fillId="0" borderId="0" xfId="0" applyAlignment="1">
      <alignment horizontal="center" vertical="center" textRotation="255" wrapText="1"/>
    </xf>
    <xf numFmtId="0" fontId="0" fillId="11" borderId="9" xfId="0" applyFill="1" applyBorder="1" applyAlignment="1">
      <alignment horizontal="center" vertical="center" textRotation="255" wrapText="1"/>
    </xf>
    <xf numFmtId="0" fontId="0" fillId="15" borderId="10" xfId="0" applyFill="1" applyBorder="1" applyAlignment="1">
      <alignment horizontal="center" vertical="center" textRotation="255" wrapText="1"/>
    </xf>
    <xf numFmtId="0" fontId="77" fillId="13" borderId="16" xfId="0" applyFont="1" applyFill="1" applyBorder="1" applyAlignment="1" applyProtection="1">
      <alignment horizontal="center" vertical="center"/>
      <protection locked="0"/>
    </xf>
    <xf numFmtId="0" fontId="77" fillId="13" borderId="0" xfId="0" applyFont="1" applyFill="1" applyAlignment="1" applyProtection="1">
      <alignment horizontal="center" vertical="center"/>
      <protection locked="0"/>
    </xf>
    <xf numFmtId="0" fontId="77" fillId="13" borderId="157" xfId="0" applyFont="1" applyFill="1" applyBorder="1" applyAlignment="1" applyProtection="1">
      <alignment horizontal="center" vertical="center"/>
      <protection locked="0"/>
    </xf>
    <xf numFmtId="0" fontId="76" fillId="13" borderId="21" xfId="0" applyFont="1" applyFill="1" applyBorder="1" applyAlignment="1" applyProtection="1">
      <alignment horizontal="center"/>
      <protection locked="0"/>
    </xf>
    <xf numFmtId="0" fontId="76" fillId="13" borderId="161" xfId="0" applyFont="1" applyFill="1" applyBorder="1" applyAlignment="1" applyProtection="1">
      <alignment horizontal="center"/>
      <protection locked="0"/>
    </xf>
    <xf numFmtId="0" fontId="76" fillId="13" borderId="163" xfId="0" applyFont="1" applyFill="1" applyBorder="1" applyAlignment="1" applyProtection="1">
      <alignment horizontal="center"/>
      <protection locked="0"/>
    </xf>
    <xf numFmtId="0" fontId="55" fillId="31" borderId="156" xfId="0" applyFont="1" applyFill="1" applyBorder="1" applyAlignment="1">
      <alignment horizontal="center"/>
    </xf>
    <xf numFmtId="0" fontId="55" fillId="31" borderId="0" xfId="0" applyFont="1" applyFill="1" applyAlignment="1">
      <alignment horizontal="center"/>
    </xf>
    <xf numFmtId="0" fontId="55" fillId="31" borderId="157" xfId="0" applyFont="1" applyFill="1" applyBorder="1" applyAlignment="1">
      <alignment horizontal="center"/>
    </xf>
    <xf numFmtId="0" fontId="73" fillId="31" borderId="156" xfId="0" applyFont="1" applyFill="1" applyBorder="1" applyAlignment="1">
      <alignment horizontal="center"/>
    </xf>
    <xf numFmtId="0" fontId="73" fillId="31" borderId="0" xfId="0" applyFont="1" applyFill="1" applyAlignment="1">
      <alignment horizontal="center"/>
    </xf>
    <xf numFmtId="0" fontId="73" fillId="31" borderId="157" xfId="0" applyFont="1" applyFill="1" applyBorder="1" applyAlignment="1">
      <alignment horizontal="center"/>
    </xf>
    <xf numFmtId="0" fontId="77" fillId="13" borderId="156" xfId="0" applyFont="1" applyFill="1" applyBorder="1" applyAlignment="1" applyProtection="1">
      <alignment horizontal="center" vertical="center"/>
      <protection locked="0"/>
    </xf>
    <xf numFmtId="0" fontId="76" fillId="13" borderId="158" xfId="0" applyFont="1" applyFill="1" applyBorder="1" applyAlignment="1" applyProtection="1">
      <alignment horizontal="center"/>
      <protection locked="0"/>
    </xf>
    <xf numFmtId="0" fontId="76" fillId="13" borderId="159" xfId="0" applyFont="1" applyFill="1" applyBorder="1" applyAlignment="1" applyProtection="1">
      <alignment horizontal="center"/>
      <protection locked="0"/>
    </xf>
    <xf numFmtId="0" fontId="76" fillId="13" borderId="160" xfId="0" applyFont="1" applyFill="1" applyBorder="1" applyAlignment="1" applyProtection="1">
      <alignment horizontal="center"/>
      <protection locked="0"/>
    </xf>
    <xf numFmtId="0" fontId="56" fillId="35" borderId="182" xfId="0" applyFont="1" applyFill="1" applyBorder="1" applyAlignment="1" applyProtection="1">
      <alignment horizontal="center" shrinkToFit="1"/>
      <protection locked="0"/>
    </xf>
    <xf numFmtId="0" fontId="56" fillId="35" borderId="164" xfId="0" applyFont="1" applyFill="1" applyBorder="1" applyAlignment="1" applyProtection="1">
      <alignment horizontal="center" shrinkToFit="1"/>
      <protection locked="0"/>
    </xf>
    <xf numFmtId="0" fontId="56" fillId="35" borderId="170" xfId="0" applyFont="1" applyFill="1" applyBorder="1" applyAlignment="1" applyProtection="1">
      <alignment horizontal="center" shrinkToFit="1"/>
      <protection locked="0"/>
    </xf>
    <xf numFmtId="0" fontId="56" fillId="35" borderId="183" xfId="0" applyFont="1" applyFill="1" applyBorder="1" applyAlignment="1" applyProtection="1">
      <alignment horizontal="center" shrinkToFit="1"/>
      <protection locked="0"/>
    </xf>
    <xf numFmtId="0" fontId="56" fillId="35" borderId="171" xfId="0" applyFont="1" applyFill="1" applyBorder="1" applyAlignment="1" applyProtection="1">
      <alignment horizontal="center" shrinkToFit="1"/>
      <protection locked="0"/>
    </xf>
    <xf numFmtId="0" fontId="56" fillId="35" borderId="172" xfId="0" applyFont="1" applyFill="1" applyBorder="1" applyAlignment="1" applyProtection="1">
      <alignment horizontal="center" shrinkToFit="1"/>
      <protection locked="0"/>
    </xf>
    <xf numFmtId="0" fontId="77" fillId="13" borderId="17" xfId="0" applyFont="1" applyFill="1" applyBorder="1" applyAlignment="1" applyProtection="1">
      <alignment horizontal="center" vertical="center"/>
      <protection locked="0"/>
    </xf>
    <xf numFmtId="0" fontId="76" fillId="13" borderId="26" xfId="0" applyFont="1" applyFill="1" applyBorder="1" applyAlignment="1" applyProtection="1">
      <alignment horizontal="center"/>
      <protection locked="0"/>
    </xf>
    <xf numFmtId="0" fontId="76" fillId="13" borderId="162" xfId="0" applyFont="1" applyFill="1" applyBorder="1" applyAlignment="1" applyProtection="1">
      <alignment horizontal="center"/>
      <protection locked="0"/>
    </xf>
    <xf numFmtId="0" fontId="77" fillId="13" borderId="156" xfId="0" applyFont="1" applyFill="1" applyBorder="1" applyAlignment="1" applyProtection="1">
      <alignment horizontal="center"/>
      <protection locked="0"/>
    </xf>
    <xf numFmtId="0" fontId="77" fillId="13" borderId="0" xfId="0" applyFont="1" applyFill="1" applyAlignment="1" applyProtection="1">
      <alignment horizontal="center"/>
      <protection locked="0"/>
    </xf>
    <xf numFmtId="0" fontId="77" fillId="13" borderId="157" xfId="0" applyFont="1" applyFill="1" applyBorder="1" applyAlignment="1" applyProtection="1">
      <alignment horizontal="center"/>
      <protection locked="0"/>
    </xf>
    <xf numFmtId="0" fontId="73" fillId="31" borderId="17" xfId="0" applyFont="1" applyFill="1" applyBorder="1" applyAlignment="1">
      <alignment horizontal="center"/>
    </xf>
    <xf numFmtId="0" fontId="73" fillId="31" borderId="153" xfId="0" applyFont="1" applyFill="1" applyBorder="1" applyAlignment="1">
      <alignment horizontal="center"/>
    </xf>
    <xf numFmtId="0" fontId="73" fillId="31" borderId="154" xfId="0" applyFont="1" applyFill="1" applyBorder="1" applyAlignment="1">
      <alignment horizontal="center"/>
    </xf>
    <xf numFmtId="0" fontId="73" fillId="31" borderId="155" xfId="0" applyFont="1" applyFill="1" applyBorder="1" applyAlignment="1">
      <alignment horizontal="center"/>
    </xf>
    <xf numFmtId="0" fontId="61" fillId="31" borderId="16" xfId="0" applyFont="1" applyFill="1" applyBorder="1" applyAlignment="1">
      <alignment horizontal="center"/>
    </xf>
    <xf numFmtId="0" fontId="61" fillId="31" borderId="0" xfId="0" applyFont="1" applyFill="1" applyAlignment="1">
      <alignment horizontal="center"/>
    </xf>
    <xf numFmtId="0" fontId="61" fillId="31" borderId="157" xfId="0" applyFont="1" applyFill="1" applyBorder="1" applyAlignment="1">
      <alignment horizontal="center"/>
    </xf>
    <xf numFmtId="0" fontId="73" fillId="31" borderId="16" xfId="0" applyFont="1" applyFill="1" applyBorder="1" applyAlignment="1">
      <alignment horizontal="center"/>
    </xf>
    <xf numFmtId="0" fontId="61" fillId="31" borderId="17" xfId="0" applyFont="1" applyFill="1" applyBorder="1" applyAlignment="1">
      <alignment horizontal="center"/>
    </xf>
    <xf numFmtId="0" fontId="61" fillId="31" borderId="156" xfId="0" applyFont="1" applyFill="1" applyBorder="1" applyAlignment="1">
      <alignment horizontal="center"/>
    </xf>
    <xf numFmtId="0" fontId="56" fillId="35" borderId="179" xfId="0" applyFont="1" applyFill="1" applyBorder="1" applyAlignment="1" applyProtection="1">
      <alignment horizontal="center" shrinkToFit="1"/>
      <protection locked="0"/>
    </xf>
    <xf numFmtId="0" fontId="56" fillId="35" borderId="166" xfId="0" applyFont="1" applyFill="1" applyBorder="1" applyAlignment="1" applyProtection="1">
      <alignment horizontal="center" shrinkToFit="1"/>
      <protection locked="0"/>
    </xf>
    <xf numFmtId="0" fontId="56" fillId="35" borderId="185" xfId="0" applyFont="1" applyFill="1" applyBorder="1" applyAlignment="1" applyProtection="1">
      <alignment horizontal="center" shrinkToFit="1"/>
      <protection locked="0"/>
    </xf>
    <xf numFmtId="0" fontId="56" fillId="35" borderId="177" xfId="0" applyFont="1" applyFill="1" applyBorder="1" applyAlignment="1" applyProtection="1">
      <alignment horizontal="center" shrinkToFit="1"/>
      <protection locked="0"/>
    </xf>
    <xf numFmtId="0" fontId="66" fillId="37" borderId="167" xfId="0" applyFont="1" applyFill="1" applyBorder="1" applyAlignment="1">
      <alignment horizontal="center" vertical="center"/>
    </xf>
    <xf numFmtId="0" fontId="56" fillId="35" borderId="181" xfId="0" applyFont="1" applyFill="1" applyBorder="1" applyAlignment="1" applyProtection="1">
      <alignment horizontal="center" shrinkToFit="1"/>
      <protection locked="0"/>
    </xf>
    <xf numFmtId="0" fontId="56" fillId="35" borderId="168" xfId="0" applyFont="1" applyFill="1" applyBorder="1" applyAlignment="1" applyProtection="1">
      <alignment horizontal="center" shrinkToFit="1"/>
      <protection locked="0"/>
    </xf>
    <xf numFmtId="0" fontId="56" fillId="35" borderId="169" xfId="0" applyFont="1" applyFill="1" applyBorder="1" applyAlignment="1" applyProtection="1">
      <alignment horizontal="center" shrinkToFit="1"/>
      <protection locked="0"/>
    </xf>
    <xf numFmtId="0" fontId="56" fillId="35" borderId="176" xfId="0" applyFont="1" applyFill="1" applyBorder="1" applyAlignment="1" applyProtection="1">
      <alignment horizontal="center" shrinkToFit="1"/>
      <protection locked="0"/>
    </xf>
    <xf numFmtId="0" fontId="56" fillId="35" borderId="184" xfId="0" applyFont="1" applyFill="1" applyBorder="1" applyAlignment="1" applyProtection="1">
      <alignment horizontal="center" shrinkToFit="1"/>
      <protection locked="0"/>
    </xf>
    <xf numFmtId="0" fontId="56" fillId="35" borderId="178" xfId="0" applyFont="1" applyFill="1" applyBorder="1" applyAlignment="1" applyProtection="1">
      <alignment horizontal="center" shrinkToFit="1"/>
      <protection locked="0"/>
    </xf>
    <xf numFmtId="0" fontId="56" fillId="35" borderId="186" xfId="0" applyFont="1" applyFill="1" applyBorder="1" applyAlignment="1" applyProtection="1">
      <alignment horizontal="center" shrinkToFit="1"/>
      <protection locked="0"/>
    </xf>
    <xf numFmtId="0" fontId="56" fillId="35" borderId="165" xfId="0" applyFont="1" applyFill="1" applyBorder="1" applyAlignment="1" applyProtection="1">
      <alignment horizontal="center" shrinkToFit="1"/>
      <protection locked="0"/>
    </xf>
    <xf numFmtId="0" fontId="56" fillId="35" borderId="187" xfId="0" applyFont="1" applyFill="1" applyBorder="1" applyAlignment="1" applyProtection="1">
      <alignment horizontal="center" shrinkToFit="1"/>
      <protection locked="0"/>
    </xf>
    <xf numFmtId="0" fontId="56" fillId="35" borderId="180" xfId="0" applyFont="1" applyFill="1" applyBorder="1" applyAlignment="1" applyProtection="1">
      <alignment horizontal="center" shrinkToFit="1"/>
      <protection locked="0"/>
    </xf>
    <xf numFmtId="0" fontId="65" fillId="37" borderId="173" xfId="0" applyFont="1" applyFill="1" applyBorder="1" applyAlignment="1">
      <alignment horizontal="center" vertical="center" shrinkToFit="1"/>
    </xf>
    <xf numFmtId="0" fontId="65" fillId="37" borderId="174" xfId="0" applyFont="1" applyFill="1" applyBorder="1" applyAlignment="1">
      <alignment horizontal="center" vertical="center" shrinkToFit="1"/>
    </xf>
    <xf numFmtId="0" fontId="65" fillId="37" borderId="175" xfId="0" applyFont="1" applyFill="1" applyBorder="1" applyAlignment="1">
      <alignment horizontal="center" vertical="center" shrinkToFit="1"/>
    </xf>
    <xf numFmtId="0" fontId="0" fillId="0" borderId="0" xfId="0" applyAlignment="1">
      <alignment horizontal="center" vertical="center"/>
    </xf>
    <xf numFmtId="9" fontId="0" fillId="0" borderId="0" xfId="1" applyFont="1" applyAlignment="1">
      <alignment horizontal="center" vertical="center"/>
    </xf>
    <xf numFmtId="0" fontId="0" fillId="0" borderId="0" xfId="0" applyAlignment="1">
      <alignment horizontal="center" textRotation="255"/>
    </xf>
    <xf numFmtId="0" fontId="0" fillId="0" borderId="0" xfId="0" applyAlignment="1">
      <alignment horizontal="center" vertical="center" textRotation="255"/>
    </xf>
    <xf numFmtId="0" fontId="0" fillId="0" borderId="228" xfId="0" applyBorder="1" applyAlignment="1">
      <alignment horizontal="center"/>
    </xf>
    <xf numFmtId="0" fontId="0" fillId="0" borderId="229" xfId="0" applyBorder="1" applyAlignment="1">
      <alignment horizontal="center"/>
    </xf>
    <xf numFmtId="0" fontId="0" fillId="0" borderId="230" xfId="0" applyBorder="1" applyAlignment="1">
      <alignment horizontal="center"/>
    </xf>
    <xf numFmtId="0" fontId="86" fillId="41" borderId="0" xfId="3" applyFont="1" applyFill="1" applyBorder="1" applyAlignment="1">
      <alignment horizontal="center" vertical="center" textRotation="90"/>
    </xf>
    <xf numFmtId="0" fontId="91" fillId="19" borderId="212" xfId="0" applyFont="1" applyFill="1" applyBorder="1" applyAlignment="1">
      <alignment horizontal="center"/>
    </xf>
    <xf numFmtId="0" fontId="91" fillId="19" borderId="213" xfId="0" applyFont="1" applyFill="1" applyBorder="1" applyAlignment="1">
      <alignment horizontal="center"/>
    </xf>
    <xf numFmtId="0" fontId="91" fillId="19" borderId="212" xfId="0" applyFont="1" applyFill="1" applyBorder="1" applyAlignment="1">
      <alignment horizontal="center" vertical="top"/>
    </xf>
    <xf numFmtId="0" fontId="91" fillId="19" borderId="213" xfId="0" applyFont="1" applyFill="1" applyBorder="1" applyAlignment="1">
      <alignment horizontal="center" vertical="top"/>
    </xf>
    <xf numFmtId="0" fontId="49" fillId="19" borderId="212" xfId="0" applyFont="1" applyFill="1" applyBorder="1" applyAlignment="1" applyProtection="1">
      <alignment horizontal="center"/>
      <protection locked="0"/>
    </xf>
    <xf numFmtId="0" fontId="49" fillId="19" borderId="213" xfId="0" applyFont="1" applyFill="1" applyBorder="1" applyAlignment="1" applyProtection="1">
      <alignment horizontal="center"/>
      <protection locked="0"/>
    </xf>
    <xf numFmtId="0" fontId="91" fillId="42" borderId="214" xfId="0" applyFont="1" applyFill="1" applyBorder="1" applyAlignment="1">
      <alignment horizontal="center"/>
    </xf>
    <xf numFmtId="0" fontId="91" fillId="42" borderId="215" xfId="0" applyFont="1" applyFill="1" applyBorder="1" applyAlignment="1">
      <alignment horizontal="center"/>
    </xf>
    <xf numFmtId="0" fontId="81" fillId="40" borderId="188" xfId="0" applyFont="1" applyFill="1" applyBorder="1" applyAlignment="1">
      <alignment horizontal="left"/>
    </xf>
    <xf numFmtId="0" fontId="81" fillId="40" borderId="189" xfId="0" applyFont="1" applyFill="1" applyBorder="1" applyAlignment="1">
      <alignment horizontal="left"/>
    </xf>
    <xf numFmtId="0" fontId="81" fillId="40" borderId="190" xfId="0" applyFont="1" applyFill="1" applyBorder="1" applyAlignment="1">
      <alignment horizontal="left"/>
    </xf>
    <xf numFmtId="0" fontId="83" fillId="40" borderId="192" xfId="0" applyFont="1" applyFill="1" applyBorder="1" applyAlignment="1" applyProtection="1">
      <alignment horizontal="left" vertical="top"/>
      <protection locked="0"/>
    </xf>
    <xf numFmtId="0" fontId="83" fillId="40" borderId="193" xfId="0" applyFont="1" applyFill="1" applyBorder="1" applyAlignment="1" applyProtection="1">
      <alignment horizontal="left" vertical="top"/>
      <protection locked="0"/>
    </xf>
    <xf numFmtId="0" fontId="83" fillId="40" borderId="194" xfId="0" applyFont="1" applyFill="1" applyBorder="1" applyAlignment="1" applyProtection="1">
      <alignment horizontal="left" vertical="top"/>
      <protection locked="0"/>
    </xf>
    <xf numFmtId="0" fontId="81" fillId="28" borderId="117" xfId="0" applyFont="1" applyFill="1" applyBorder="1" applyAlignment="1">
      <alignment horizontal="left"/>
    </xf>
    <xf numFmtId="0" fontId="81" fillId="28" borderId="138" xfId="0" applyFont="1" applyFill="1" applyBorder="1" applyAlignment="1">
      <alignment horizontal="left"/>
    </xf>
    <xf numFmtId="0" fontId="81" fillId="28" borderId="118" xfId="0" applyFont="1" applyFill="1" applyBorder="1" applyAlignment="1">
      <alignment horizontal="left"/>
    </xf>
    <xf numFmtId="0" fontId="83" fillId="28" borderId="133" xfId="0" applyFont="1" applyFill="1" applyBorder="1" applyAlignment="1" applyProtection="1">
      <alignment horizontal="left" vertical="top"/>
      <protection locked="0"/>
    </xf>
    <xf numFmtId="0" fontId="83" fillId="28" borderId="95" xfId="0" applyFont="1" applyFill="1" applyBorder="1" applyAlignment="1" applyProtection="1">
      <alignment horizontal="left" vertical="top"/>
      <protection locked="0"/>
    </xf>
    <xf numFmtId="0" fontId="83" fillId="28" borderId="134" xfId="0" applyFont="1" applyFill="1" applyBorder="1" applyAlignment="1" applyProtection="1">
      <alignment horizontal="left" vertical="top"/>
      <protection locked="0"/>
    </xf>
    <xf numFmtId="0" fontId="81" fillId="29" borderId="195" xfId="0" applyFont="1" applyFill="1" applyBorder="1" applyAlignment="1">
      <alignment horizontal="left"/>
    </xf>
    <xf numFmtId="0" fontId="81" fillId="29" borderId="196" xfId="0" applyFont="1" applyFill="1" applyBorder="1" applyAlignment="1">
      <alignment horizontal="left"/>
    </xf>
    <xf numFmtId="0" fontId="81" fillId="29" borderId="197" xfId="0" applyFont="1" applyFill="1" applyBorder="1" applyAlignment="1">
      <alignment horizontal="left"/>
    </xf>
    <xf numFmtId="0" fontId="83" fillId="29" borderId="198" xfId="0" applyFont="1" applyFill="1" applyBorder="1" applyAlignment="1" applyProtection="1">
      <alignment horizontal="left" vertical="top"/>
      <protection locked="0"/>
    </xf>
    <xf numFmtId="0" fontId="83" fillId="29" borderId="199" xfId="0" applyFont="1" applyFill="1" applyBorder="1" applyAlignment="1" applyProtection="1">
      <alignment horizontal="left" vertical="top"/>
      <protection locked="0"/>
    </xf>
    <xf numFmtId="0" fontId="83" fillId="29" borderId="200" xfId="0" applyFont="1" applyFill="1" applyBorder="1" applyAlignment="1" applyProtection="1">
      <alignment horizontal="left" vertical="top"/>
      <protection locked="0"/>
    </xf>
    <xf numFmtId="0" fontId="90" fillId="41" borderId="226" xfId="3" applyFont="1" applyFill="1" applyBorder="1" applyAlignment="1">
      <alignment horizontal="center" vertical="center" textRotation="90" wrapText="1"/>
    </xf>
    <xf numFmtId="0" fontId="49" fillId="43" borderId="218" xfId="0" applyFont="1" applyFill="1" applyBorder="1" applyAlignment="1" applyProtection="1">
      <alignment horizontal="center"/>
      <protection locked="0"/>
    </xf>
    <xf numFmtId="0" fontId="49" fillId="43" borderId="219" xfId="0" applyFont="1" applyFill="1" applyBorder="1" applyAlignment="1" applyProtection="1">
      <alignment horizontal="center"/>
      <protection locked="0"/>
    </xf>
    <xf numFmtId="0" fontId="91" fillId="44" borderId="220" xfId="0" applyFont="1" applyFill="1" applyBorder="1" applyAlignment="1">
      <alignment horizontal="center"/>
    </xf>
    <xf numFmtId="0" fontId="91" fillId="44" borderId="221" xfId="0" applyFont="1" applyFill="1" applyBorder="1" applyAlignment="1">
      <alignment horizontal="center"/>
    </xf>
    <xf numFmtId="0" fontId="91" fillId="44" borderId="222" xfId="0" applyFont="1" applyFill="1" applyBorder="1" applyAlignment="1">
      <alignment horizontal="center" vertical="top"/>
    </xf>
    <xf numFmtId="0" fontId="91" fillId="44" borderId="223" xfId="0" applyFont="1" applyFill="1" applyBorder="1" applyAlignment="1">
      <alignment horizontal="center" vertical="top"/>
    </xf>
    <xf numFmtId="0" fontId="91" fillId="45" borderId="224" xfId="0" applyFont="1" applyFill="1" applyBorder="1" applyAlignment="1">
      <alignment horizontal="center"/>
    </xf>
    <xf numFmtId="0" fontId="91" fillId="45" borderId="221" xfId="0" applyFont="1" applyFill="1" applyBorder="1" applyAlignment="1">
      <alignment horizontal="center"/>
    </xf>
    <xf numFmtId="0" fontId="91" fillId="45" borderId="225" xfId="0" applyFont="1" applyFill="1" applyBorder="1" applyAlignment="1">
      <alignment horizontal="center" vertical="top"/>
    </xf>
    <xf numFmtId="0" fontId="91" fillId="45" borderId="223" xfId="0" applyFont="1" applyFill="1" applyBorder="1" applyAlignment="1">
      <alignment horizontal="center" vertical="top"/>
    </xf>
    <xf numFmtId="0" fontId="49" fillId="45" borderId="225" xfId="0" applyFont="1" applyFill="1" applyBorder="1" applyAlignment="1" applyProtection="1">
      <alignment horizontal="center"/>
      <protection locked="0"/>
    </xf>
    <xf numFmtId="0" fontId="49" fillId="45" borderId="223" xfId="0" applyFont="1" applyFill="1" applyBorder="1" applyAlignment="1" applyProtection="1">
      <alignment horizontal="center"/>
      <protection locked="0"/>
    </xf>
    <xf numFmtId="0" fontId="81" fillId="38" borderId="201" xfId="0" applyFont="1" applyFill="1" applyBorder="1" applyAlignment="1">
      <alignment horizontal="left"/>
    </xf>
    <xf numFmtId="0" fontId="81" fillId="38" borderId="120" xfId="0" applyFont="1" applyFill="1" applyBorder="1" applyAlignment="1">
      <alignment horizontal="left"/>
    </xf>
    <xf numFmtId="0" fontId="81" fillId="38" borderId="121" xfId="0" applyFont="1" applyFill="1" applyBorder="1" applyAlignment="1">
      <alignment horizontal="left"/>
    </xf>
    <xf numFmtId="0" fontId="83" fillId="38" borderId="202" xfId="0" applyFont="1" applyFill="1" applyBorder="1" applyAlignment="1" applyProtection="1">
      <alignment horizontal="left" vertical="top"/>
      <protection locked="0"/>
    </xf>
    <xf numFmtId="0" fontId="83" fillId="38" borderId="144" xfId="0" applyFont="1" applyFill="1" applyBorder="1" applyAlignment="1" applyProtection="1">
      <alignment horizontal="left" vertical="top"/>
      <protection locked="0"/>
    </xf>
    <xf numFmtId="0" fontId="83" fillId="38" borderId="145" xfId="0" applyFont="1" applyFill="1" applyBorder="1" applyAlignment="1" applyProtection="1">
      <alignment horizontal="left" vertical="top"/>
      <protection locked="0"/>
    </xf>
    <xf numFmtId="0" fontId="29" fillId="37" borderId="0" xfId="4" applyFont="1" applyFill="1" applyBorder="1" applyAlignment="1">
      <alignment horizontal="center"/>
    </xf>
    <xf numFmtId="0" fontId="91" fillId="43" borderId="218" xfId="0" applyFont="1" applyFill="1" applyBorder="1" applyAlignment="1">
      <alignment horizontal="center" vertical="top"/>
    </xf>
    <xf numFmtId="0" fontId="91" fillId="43" borderId="219" xfId="0" applyFont="1" applyFill="1" applyBorder="1" applyAlignment="1">
      <alignment horizontal="center" vertical="top"/>
    </xf>
    <xf numFmtId="0" fontId="49" fillId="44" borderId="222" xfId="0" applyFont="1" applyFill="1" applyBorder="1" applyAlignment="1" applyProtection="1">
      <alignment horizontal="center"/>
      <protection locked="0"/>
    </xf>
    <xf numFmtId="0" fontId="49" fillId="44" borderId="223" xfId="0" applyFont="1" applyFill="1" applyBorder="1" applyAlignment="1" applyProtection="1">
      <alignment horizontal="center"/>
      <protection locked="0"/>
    </xf>
    <xf numFmtId="0" fontId="49" fillId="42" borderId="214" xfId="0" applyFont="1" applyFill="1" applyBorder="1" applyAlignment="1" applyProtection="1">
      <alignment horizontal="center"/>
      <protection locked="0"/>
    </xf>
    <xf numFmtId="0" fontId="49" fillId="42" borderId="215" xfId="0" applyFont="1" applyFill="1" applyBorder="1" applyAlignment="1" applyProtection="1">
      <alignment horizontal="center"/>
      <protection locked="0"/>
    </xf>
    <xf numFmtId="0" fontId="91" fillId="43" borderId="216" xfId="0" applyFont="1" applyFill="1" applyBorder="1" applyAlignment="1">
      <alignment horizontal="center"/>
    </xf>
    <xf numFmtId="0" fontId="91" fillId="43" borderId="217" xfId="0" applyFont="1" applyFill="1" applyBorder="1" applyAlignment="1">
      <alignment horizontal="center"/>
    </xf>
    <xf numFmtId="0" fontId="0" fillId="0" borderId="9" xfId="0" applyBorder="1" applyAlignment="1">
      <alignment horizontal="center" vertical="center" wrapText="1"/>
    </xf>
    <xf numFmtId="0" fontId="86" fillId="41" borderId="9" xfId="3" applyFont="1" applyFill="1" applyBorder="1" applyAlignment="1">
      <alignment horizontal="center" vertical="center" textRotation="90"/>
    </xf>
    <xf numFmtId="0" fontId="90" fillId="41" borderId="9" xfId="3" applyFont="1" applyFill="1" applyBorder="1" applyAlignment="1">
      <alignment horizontal="center" vertical="center" textRotation="90" wrapText="1"/>
    </xf>
    <xf numFmtId="0" fontId="148" fillId="0" borderId="0" xfId="0" applyFont="1" applyAlignment="1">
      <alignment horizontal="center"/>
    </xf>
    <xf numFmtId="0" fontId="13" fillId="0" borderId="0" xfId="0" applyFont="1" applyAlignment="1">
      <alignment horizontal="center"/>
    </xf>
    <xf numFmtId="0" fontId="72" fillId="46" borderId="243" xfId="0" applyFont="1" applyFill="1" applyBorder="1" applyAlignment="1">
      <alignment horizontal="center" vertical="center"/>
    </xf>
    <xf numFmtId="0" fontId="72" fillId="46" borderId="0" xfId="0" applyFont="1" applyFill="1" applyAlignment="1">
      <alignment horizontal="center" vertical="center"/>
    </xf>
    <xf numFmtId="0" fontId="72" fillId="31" borderId="243" xfId="0" applyFont="1" applyFill="1" applyBorder="1" applyAlignment="1">
      <alignment horizontal="center"/>
    </xf>
    <xf numFmtId="0" fontId="72" fillId="31" borderId="244" xfId="0" applyFont="1" applyFill="1" applyBorder="1" applyAlignment="1">
      <alignment horizontal="center"/>
    </xf>
    <xf numFmtId="0" fontId="72" fillId="31" borderId="248" xfId="0" applyFont="1" applyFill="1" applyBorder="1" applyAlignment="1">
      <alignment horizontal="center"/>
    </xf>
    <xf numFmtId="0" fontId="72" fillId="31" borderId="249" xfId="0" applyFont="1" applyFill="1" applyBorder="1" applyAlignment="1">
      <alignment horizontal="center"/>
    </xf>
    <xf numFmtId="0" fontId="72" fillId="31" borderId="250" xfId="0" applyFont="1" applyFill="1" applyBorder="1" applyAlignment="1">
      <alignment horizontal="center"/>
    </xf>
    <xf numFmtId="0" fontId="56" fillId="31" borderId="251" xfId="0" applyFont="1" applyFill="1" applyBorder="1" applyAlignment="1">
      <alignment horizontal="center"/>
    </xf>
    <xf numFmtId="0" fontId="56" fillId="31" borderId="0" xfId="0" applyFont="1" applyFill="1" applyAlignment="1">
      <alignment horizontal="center"/>
    </xf>
    <xf numFmtId="0" fontId="56" fillId="31" borderId="252" xfId="0" applyFont="1" applyFill="1" applyBorder="1" applyAlignment="1">
      <alignment horizontal="center"/>
    </xf>
    <xf numFmtId="0" fontId="56" fillId="7" borderId="243" xfId="0" applyFont="1" applyFill="1" applyBorder="1" applyAlignment="1">
      <alignment horizontal="center"/>
    </xf>
    <xf numFmtId="0" fontId="56" fillId="7" borderId="0" xfId="0" applyFont="1" applyFill="1" applyAlignment="1">
      <alignment horizontal="center"/>
    </xf>
    <xf numFmtId="0" fontId="56" fillId="7" borderId="244" xfId="0" applyFont="1" applyFill="1" applyBorder="1" applyAlignment="1">
      <alignment horizontal="center"/>
    </xf>
    <xf numFmtId="0" fontId="72" fillId="7" borderId="0" xfId="0" applyFont="1" applyFill="1" applyAlignment="1">
      <alignment horizontal="center"/>
    </xf>
    <xf numFmtId="0" fontId="56" fillId="46" borderId="243" xfId="0" applyFont="1" applyFill="1" applyBorder="1" applyAlignment="1">
      <alignment horizontal="center"/>
    </xf>
    <xf numFmtId="0" fontId="56" fillId="46" borderId="0" xfId="0" applyFont="1" applyFill="1" applyAlignment="1">
      <alignment horizontal="center"/>
    </xf>
    <xf numFmtId="0" fontId="56" fillId="46" borderId="244" xfId="0" applyFont="1" applyFill="1" applyBorder="1" applyAlignment="1">
      <alignment horizontal="center"/>
    </xf>
    <xf numFmtId="0" fontId="56" fillId="31" borderId="243" xfId="0" applyFont="1" applyFill="1" applyBorder="1" applyAlignment="1">
      <alignment horizontal="center"/>
    </xf>
    <xf numFmtId="0" fontId="56" fillId="31" borderId="244" xfId="0" applyFont="1" applyFill="1" applyBorder="1" applyAlignment="1">
      <alignment horizontal="center"/>
    </xf>
    <xf numFmtId="0" fontId="56" fillId="31" borderId="245" xfId="0" applyFont="1" applyFill="1" applyBorder="1" applyAlignment="1">
      <alignment horizontal="center"/>
    </xf>
    <xf numFmtId="0" fontId="56" fillId="31" borderId="246" xfId="0" applyFont="1" applyFill="1" applyBorder="1" applyAlignment="1">
      <alignment horizontal="center"/>
    </xf>
    <xf numFmtId="0" fontId="56" fillId="46" borderId="245" xfId="0" applyFont="1" applyFill="1" applyBorder="1" applyAlignment="1">
      <alignment horizontal="center"/>
    </xf>
    <xf numFmtId="0" fontId="56" fillId="46" borderId="246" xfId="0" applyFont="1" applyFill="1" applyBorder="1" applyAlignment="1">
      <alignment horizontal="center"/>
    </xf>
    <xf numFmtId="0" fontId="56" fillId="46" borderId="247" xfId="0" applyFont="1" applyFill="1" applyBorder="1" applyAlignment="1">
      <alignment horizontal="center"/>
    </xf>
    <xf numFmtId="0" fontId="72" fillId="6" borderId="0" xfId="0" applyFont="1" applyFill="1" applyAlignment="1">
      <alignment horizontal="center"/>
    </xf>
    <xf numFmtId="0" fontId="65" fillId="6" borderId="0" xfId="0" applyFont="1" applyFill="1" applyAlignment="1" applyProtection="1">
      <alignment horizontal="center" vertical="center"/>
      <protection locked="0"/>
    </xf>
    <xf numFmtId="0" fontId="72" fillId="30" borderId="236" xfId="0" applyFont="1" applyFill="1" applyBorder="1" applyAlignment="1">
      <alignment horizontal="center"/>
    </xf>
    <xf numFmtId="0" fontId="72" fillId="30" borderId="0" xfId="0" applyFont="1" applyFill="1" applyAlignment="1">
      <alignment horizontal="center"/>
    </xf>
    <xf numFmtId="0" fontId="72" fillId="30" borderId="191" xfId="0" applyFont="1" applyFill="1" applyBorder="1" applyAlignment="1">
      <alignment horizontal="center"/>
    </xf>
    <xf numFmtId="0" fontId="56" fillId="31" borderId="253" xfId="0" applyFont="1" applyFill="1" applyBorder="1" applyAlignment="1">
      <alignment horizontal="center"/>
    </xf>
    <xf numFmtId="0" fontId="56" fillId="31" borderId="254" xfId="0" applyFont="1" applyFill="1" applyBorder="1" applyAlignment="1">
      <alignment horizontal="center"/>
    </xf>
    <xf numFmtId="0" fontId="56" fillId="31" borderId="255" xfId="0" applyFont="1" applyFill="1" applyBorder="1" applyAlignment="1">
      <alignment horizontal="center"/>
    </xf>
    <xf numFmtId="0" fontId="72" fillId="46" borderId="245" xfId="0" applyFont="1" applyFill="1" applyBorder="1" applyAlignment="1">
      <alignment horizontal="center" vertical="center"/>
    </xf>
    <xf numFmtId="0" fontId="72" fillId="46" borderId="246" xfId="0" applyFont="1" applyFill="1" applyBorder="1" applyAlignment="1">
      <alignment horizontal="center" vertical="center"/>
    </xf>
    <xf numFmtId="0" fontId="68" fillId="32" borderId="0" xfId="0" applyFont="1" applyFill="1" applyAlignment="1" applyProtection="1">
      <alignment horizontal="left" vertical="top"/>
      <protection locked="0"/>
    </xf>
    <xf numFmtId="0" fontId="55" fillId="6" borderId="0" xfId="0" applyFont="1" applyFill="1" applyAlignment="1">
      <alignment horizontal="left"/>
    </xf>
    <xf numFmtId="0" fontId="68" fillId="6" borderId="0" xfId="0" applyFont="1" applyFill="1" applyAlignment="1">
      <alignment horizontal="left"/>
    </xf>
    <xf numFmtId="0" fontId="65" fillId="6" borderId="0" xfId="0" applyFont="1" applyFill="1" applyAlignment="1" applyProtection="1">
      <alignment horizontal="left" vertical="center"/>
      <protection locked="0"/>
    </xf>
    <xf numFmtId="0" fontId="55" fillId="6" borderId="0" xfId="0" applyFont="1" applyFill="1" applyAlignment="1">
      <alignment horizontal="left" vertical="center"/>
    </xf>
    <xf numFmtId="0" fontId="68" fillId="30" borderId="236" xfId="0" applyFont="1" applyFill="1" applyBorder="1" applyAlignment="1" applyProtection="1">
      <alignment horizontal="left"/>
      <protection locked="0"/>
    </xf>
    <xf numFmtId="0" fontId="68" fillId="30" borderId="0" xfId="0" applyFont="1" applyFill="1" applyAlignment="1" applyProtection="1">
      <alignment horizontal="left"/>
      <protection locked="0"/>
    </xf>
    <xf numFmtId="0" fontId="68" fillId="30" borderId="191" xfId="0" applyFont="1" applyFill="1" applyBorder="1" applyAlignment="1" applyProtection="1">
      <alignment horizontal="left"/>
      <protection locked="0"/>
    </xf>
    <xf numFmtId="0" fontId="68" fillId="30" borderId="236" xfId="0" applyFont="1" applyFill="1" applyBorder="1" applyAlignment="1" applyProtection="1">
      <alignment horizontal="left" vertical="top"/>
      <protection locked="0"/>
    </xf>
    <xf numFmtId="0" fontId="68" fillId="30" borderId="0" xfId="0" applyFont="1" applyFill="1" applyAlignment="1" applyProtection="1">
      <alignment horizontal="left" vertical="top"/>
      <protection locked="0"/>
    </xf>
    <xf numFmtId="0" fontId="68" fillId="30" borderId="191" xfId="0" applyFont="1" applyFill="1" applyBorder="1" applyAlignment="1" applyProtection="1">
      <alignment horizontal="left" vertical="top"/>
      <protection locked="0"/>
    </xf>
    <xf numFmtId="0" fontId="65" fillId="27" borderId="259" xfId="0" applyFont="1" applyFill="1" applyBorder="1" applyAlignment="1" applyProtection="1">
      <alignment horizontal="center" vertical="center"/>
      <protection locked="0"/>
    </xf>
    <xf numFmtId="0" fontId="65" fillId="27" borderId="0" xfId="0" applyFont="1" applyFill="1" applyAlignment="1" applyProtection="1">
      <alignment horizontal="center" vertical="center"/>
      <protection locked="0"/>
    </xf>
    <xf numFmtId="0" fontId="65" fillId="27" borderId="191" xfId="0" applyFont="1" applyFill="1" applyBorder="1" applyAlignment="1" applyProtection="1">
      <alignment horizontal="center" vertical="center"/>
      <protection locked="0"/>
    </xf>
    <xf numFmtId="0" fontId="68" fillId="6" borderId="0" xfId="0" applyFont="1" applyFill="1" applyAlignment="1">
      <alignment horizontal="left" vertical="top"/>
    </xf>
    <xf numFmtId="0" fontId="55" fillId="27" borderId="259" xfId="0" applyFont="1" applyFill="1" applyBorder="1" applyAlignment="1" applyProtection="1">
      <alignment horizontal="center"/>
      <protection locked="0"/>
    </xf>
    <xf numFmtId="0" fontId="55" fillId="27" borderId="0" xfId="0" applyFont="1" applyFill="1" applyAlignment="1" applyProtection="1">
      <alignment horizontal="center"/>
      <protection locked="0"/>
    </xf>
    <xf numFmtId="0" fontId="55" fillId="27" borderId="191" xfId="0" applyFont="1" applyFill="1" applyBorder="1" applyAlignment="1" applyProtection="1">
      <alignment horizontal="center"/>
      <protection locked="0"/>
    </xf>
    <xf numFmtId="0" fontId="68" fillId="27" borderId="259" xfId="0" applyFont="1" applyFill="1" applyBorder="1" applyAlignment="1" applyProtection="1">
      <alignment horizontal="center"/>
      <protection locked="0"/>
    </xf>
    <xf numFmtId="0" fontId="68" fillId="27" borderId="0" xfId="0" applyFont="1" applyFill="1" applyAlignment="1" applyProtection="1">
      <alignment horizontal="center"/>
      <protection locked="0"/>
    </xf>
    <xf numFmtId="0" fontId="68" fillId="27" borderId="191" xfId="0" applyFont="1" applyFill="1" applyBorder="1" applyAlignment="1" applyProtection="1">
      <alignment horizontal="center"/>
      <protection locked="0"/>
    </xf>
    <xf numFmtId="0" fontId="72" fillId="8" borderId="0" xfId="0" applyFont="1" applyFill="1" applyAlignment="1">
      <alignment horizontal="center"/>
    </xf>
    <xf numFmtId="0" fontId="68" fillId="47" borderId="259" xfId="0" applyFont="1" applyFill="1" applyBorder="1" applyAlignment="1" applyProtection="1">
      <alignment horizontal="left"/>
      <protection locked="0"/>
    </xf>
    <xf numFmtId="0" fontId="68" fillId="47" borderId="0" xfId="0" applyFont="1" applyFill="1" applyAlignment="1" applyProtection="1">
      <alignment horizontal="left"/>
      <protection locked="0"/>
    </xf>
    <xf numFmtId="0" fontId="65" fillId="47" borderId="259" xfId="0" applyFont="1" applyFill="1" applyBorder="1" applyAlignment="1" applyProtection="1">
      <alignment horizontal="center" vertical="center"/>
      <protection locked="0"/>
    </xf>
    <xf numFmtId="0" fontId="65" fillId="47" borderId="0" xfId="0" applyFont="1" applyFill="1" applyAlignment="1" applyProtection="1">
      <alignment horizontal="center" vertical="center"/>
      <protection locked="0"/>
    </xf>
    <xf numFmtId="0" fontId="68" fillId="47" borderId="259" xfId="0" applyFont="1" applyFill="1" applyBorder="1" applyAlignment="1">
      <alignment horizontal="left"/>
    </xf>
    <xf numFmtId="0" fontId="68" fillId="47" borderId="0" xfId="0" applyFont="1" applyFill="1" applyAlignment="1">
      <alignment horizontal="left"/>
    </xf>
    <xf numFmtId="0" fontId="56" fillId="47" borderId="259" xfId="0" applyFont="1" applyFill="1" applyBorder="1" applyAlignment="1">
      <alignment horizontal="left"/>
    </xf>
    <xf numFmtId="0" fontId="56" fillId="47" borderId="0" xfId="0" applyFont="1" applyFill="1" applyAlignment="1">
      <alignment horizontal="left"/>
    </xf>
    <xf numFmtId="0" fontId="72" fillId="27" borderId="0" xfId="0" applyFont="1" applyFill="1" applyAlignment="1">
      <alignment horizontal="center" vertical="top"/>
    </xf>
    <xf numFmtId="0" fontId="72" fillId="27" borderId="191" xfId="0" applyFont="1" applyFill="1" applyBorder="1" applyAlignment="1">
      <alignment horizontal="center" vertical="top"/>
    </xf>
    <xf numFmtId="0" fontId="55" fillId="47" borderId="259" xfId="0" applyFont="1" applyFill="1" applyBorder="1" applyAlignment="1" applyProtection="1">
      <alignment horizontal="center"/>
      <protection locked="0"/>
    </xf>
    <xf numFmtId="0" fontId="55" fillId="47" borderId="0" xfId="0" applyFont="1" applyFill="1" applyAlignment="1" applyProtection="1">
      <alignment horizontal="center"/>
      <protection locked="0"/>
    </xf>
    <xf numFmtId="0" fontId="68" fillId="47" borderId="259" xfId="0" applyFont="1" applyFill="1" applyBorder="1" applyAlignment="1" applyProtection="1">
      <alignment horizontal="center"/>
      <protection locked="0"/>
    </xf>
    <xf numFmtId="0" fontId="68" fillId="47" borderId="0" xfId="0" applyFont="1" applyFill="1" applyAlignment="1" applyProtection="1">
      <alignment horizontal="center"/>
      <protection locked="0"/>
    </xf>
    <xf numFmtId="0" fontId="96" fillId="6" borderId="0" xfId="0" applyFont="1" applyFill="1" applyAlignment="1">
      <alignment horizontal="left"/>
    </xf>
    <xf numFmtId="0" fontId="123" fillId="49" borderId="1" xfId="0" applyFont="1" applyFill="1" applyBorder="1" applyAlignment="1">
      <alignment horizontal="left" vertical="center" wrapText="1"/>
    </xf>
    <xf numFmtId="0" fontId="123" fillId="49" borderId="6" xfId="0" applyFont="1" applyFill="1" applyBorder="1" applyAlignment="1">
      <alignment horizontal="left" vertical="center" wrapText="1"/>
    </xf>
    <xf numFmtId="0" fontId="123" fillId="49" borderId="2" xfId="0" applyFont="1" applyFill="1" applyBorder="1" applyAlignment="1">
      <alignment horizontal="left" vertical="center" wrapText="1"/>
    </xf>
    <xf numFmtId="0" fontId="123" fillId="37" borderId="1" xfId="0" applyFont="1" applyFill="1" applyBorder="1" applyAlignment="1">
      <alignment horizontal="left" vertical="center" wrapText="1"/>
    </xf>
    <xf numFmtId="0" fontId="123" fillId="37" borderId="6" xfId="0" applyFont="1" applyFill="1" applyBorder="1" applyAlignment="1">
      <alignment horizontal="left" vertical="center" wrapText="1"/>
    </xf>
    <xf numFmtId="0" fontId="123" fillId="37" borderId="2" xfId="0" applyFont="1" applyFill="1" applyBorder="1" applyAlignment="1">
      <alignment horizontal="left" vertical="center" wrapText="1"/>
    </xf>
    <xf numFmtId="0" fontId="19" fillId="52" borderId="431" xfId="0" applyFont="1" applyFill="1" applyBorder="1" applyAlignment="1">
      <alignment horizontal="center" vertical="center"/>
    </xf>
    <xf numFmtId="0" fontId="19" fillId="52" borderId="433" xfId="0" applyFont="1" applyFill="1" applyBorder="1" applyAlignment="1">
      <alignment horizontal="center" vertical="center"/>
    </xf>
    <xf numFmtId="0" fontId="19" fillId="52" borderId="4" xfId="0" applyFont="1" applyFill="1" applyBorder="1" applyAlignment="1">
      <alignment horizontal="center" vertical="center"/>
    </xf>
    <xf numFmtId="0" fontId="124" fillId="50" borderId="10" xfId="5" applyFill="1" applyBorder="1" applyAlignment="1">
      <alignment horizontal="center"/>
    </xf>
    <xf numFmtId="0" fontId="124" fillId="50" borderId="11" xfId="5" applyFill="1" applyBorder="1" applyAlignment="1">
      <alignment horizontal="center"/>
    </xf>
    <xf numFmtId="0" fontId="145" fillId="13" borderId="0" xfId="0" applyFont="1" applyFill="1" applyAlignment="1">
      <alignment horizontal="center"/>
    </xf>
    <xf numFmtId="0" fontId="0" fillId="13" borderId="0" xfId="0" applyFill="1" applyAlignment="1">
      <alignment horizontal="center"/>
    </xf>
    <xf numFmtId="0" fontId="119" fillId="51" borderId="0" xfId="0" applyFont="1" applyFill="1" applyAlignment="1">
      <alignment horizontal="center" vertical="center" wrapText="1"/>
    </xf>
    <xf numFmtId="0" fontId="2" fillId="35" borderId="0" xfId="0" applyFont="1" applyFill="1" applyAlignment="1">
      <alignment horizontal="justify" vertical="top" wrapText="1"/>
    </xf>
    <xf numFmtId="0" fontId="2" fillId="35" borderId="0" xfId="0" applyFont="1" applyFill="1" applyAlignment="1">
      <alignment horizontal="justify" vertical="center" wrapText="1"/>
    </xf>
    <xf numFmtId="0" fontId="122" fillId="13" borderId="0" xfId="0" applyFont="1" applyFill="1" applyAlignment="1">
      <alignment vertical="top" wrapText="1"/>
    </xf>
    <xf numFmtId="0" fontId="122" fillId="0" borderId="0" xfId="0" applyFont="1" applyAlignment="1">
      <alignment vertical="top" wrapText="1"/>
    </xf>
    <xf numFmtId="0" fontId="19" fillId="23" borderId="431" xfId="0" applyFont="1" applyFill="1" applyBorder="1" applyAlignment="1">
      <alignment horizontal="center" vertical="center"/>
    </xf>
    <xf numFmtId="0" fontId="19" fillId="23" borderId="433" xfId="0" applyFont="1" applyFill="1" applyBorder="1" applyAlignment="1">
      <alignment horizontal="center" vertical="center"/>
    </xf>
    <xf numFmtId="0" fontId="19" fillId="23" borderId="8" xfId="0" applyFont="1" applyFill="1" applyBorder="1" applyAlignment="1">
      <alignment horizontal="center" vertical="center"/>
    </xf>
    <xf numFmtId="0" fontId="123" fillId="23" borderId="432" xfId="0" applyFont="1" applyFill="1" applyBorder="1" applyAlignment="1">
      <alignment horizontal="left" vertical="center" wrapText="1"/>
    </xf>
    <xf numFmtId="0" fontId="123" fillId="23" borderId="33" xfId="0" applyFont="1" applyFill="1" applyBorder="1" applyAlignment="1">
      <alignment horizontal="left" vertical="center" wrapText="1"/>
    </xf>
    <xf numFmtId="0" fontId="123" fillId="23" borderId="35" xfId="0" applyFont="1" applyFill="1" applyBorder="1" applyAlignment="1">
      <alignment horizontal="left" vertical="center" wrapText="1"/>
    </xf>
    <xf numFmtId="0" fontId="123" fillId="23" borderId="58" xfId="0" applyFont="1" applyFill="1" applyBorder="1" applyAlignment="1">
      <alignment horizontal="left" vertical="center" wrapText="1"/>
    </xf>
    <xf numFmtId="0" fontId="123" fillId="23" borderId="28" xfId="0" applyFont="1" applyFill="1" applyBorder="1" applyAlignment="1">
      <alignment horizontal="left" vertical="center" wrapText="1"/>
    </xf>
    <xf numFmtId="0" fontId="123" fillId="23" borderId="43" xfId="0" applyFont="1" applyFill="1" applyBorder="1" applyAlignment="1">
      <alignment horizontal="left" vertical="center" wrapText="1"/>
    </xf>
    <xf numFmtId="0" fontId="123" fillId="23" borderId="98" xfId="0" applyFont="1" applyFill="1" applyBorder="1" applyAlignment="1">
      <alignment horizontal="left" vertical="center" wrapText="1"/>
    </xf>
    <xf numFmtId="0" fontId="123" fillId="23" borderId="29" xfId="0" applyFont="1" applyFill="1" applyBorder="1" applyAlignment="1">
      <alignment horizontal="left" vertical="center" wrapText="1"/>
    </xf>
    <xf numFmtId="0" fontId="123" fillId="23" borderId="37" xfId="0" applyFont="1" applyFill="1" applyBorder="1" applyAlignment="1">
      <alignment horizontal="left" vertical="center" wrapText="1"/>
    </xf>
    <xf numFmtId="0" fontId="123" fillId="49" borderId="51" xfId="0" applyFont="1" applyFill="1" applyBorder="1" applyAlignment="1">
      <alignment horizontal="left" vertical="center" wrapText="1"/>
    </xf>
    <xf numFmtId="0" fontId="123" fillId="49" borderId="52" xfId="0" applyFont="1" applyFill="1" applyBorder="1" applyAlignment="1">
      <alignment horizontal="left" vertical="center" wrapText="1"/>
    </xf>
    <xf numFmtId="0" fontId="123" fillId="49" borderId="399" xfId="0" applyFont="1" applyFill="1" applyBorder="1" applyAlignment="1">
      <alignment horizontal="left" vertical="center" wrapText="1"/>
    </xf>
    <xf numFmtId="0" fontId="123" fillId="23" borderId="1" xfId="0" applyFont="1" applyFill="1" applyBorder="1" applyAlignment="1">
      <alignment horizontal="left" vertical="center" wrapText="1"/>
    </xf>
    <xf numFmtId="0" fontId="123" fillId="23" borderId="6" xfId="0" applyFont="1" applyFill="1" applyBorder="1" applyAlignment="1">
      <alignment horizontal="left" vertical="center" wrapText="1"/>
    </xf>
    <xf numFmtId="0" fontId="123" fillId="23" borderId="2" xfId="0" applyFont="1" applyFill="1" applyBorder="1" applyAlignment="1">
      <alignment horizontal="left" vertical="center" wrapText="1"/>
    </xf>
    <xf numFmtId="0" fontId="123" fillId="49" borderId="99" xfId="0" applyFont="1" applyFill="1" applyBorder="1" applyAlignment="1">
      <alignment horizontal="left" vertical="center"/>
    </xf>
    <xf numFmtId="0" fontId="123" fillId="49" borderId="30" xfId="0" applyFont="1" applyFill="1" applyBorder="1" applyAlignment="1">
      <alignment horizontal="left" vertical="center"/>
    </xf>
    <xf numFmtId="0" fontId="123" fillId="49" borderId="38" xfId="0" applyFont="1" applyFill="1" applyBorder="1" applyAlignment="1">
      <alignment horizontal="left" vertical="center"/>
    </xf>
    <xf numFmtId="0" fontId="123" fillId="49" borderId="99" xfId="0" applyFont="1" applyFill="1" applyBorder="1" applyAlignment="1">
      <alignment horizontal="left" vertical="center" wrapText="1"/>
    </xf>
    <xf numFmtId="0" fontId="123" fillId="49" borderId="30" xfId="0" applyFont="1" applyFill="1" applyBorder="1" applyAlignment="1">
      <alignment horizontal="left" vertical="center" wrapText="1"/>
    </xf>
    <xf numFmtId="0" fontId="123" fillId="49" borderId="38" xfId="0" applyFont="1" applyFill="1" applyBorder="1" applyAlignment="1">
      <alignment horizontal="left" vertical="center" wrapText="1"/>
    </xf>
    <xf numFmtId="0" fontId="123" fillId="49" borderId="8" xfId="0" applyFont="1" applyFill="1" applyBorder="1" applyAlignment="1">
      <alignment horizontal="left" vertical="center"/>
    </xf>
    <xf numFmtId="0" fontId="123" fillId="49" borderId="0" xfId="0" applyFont="1" applyFill="1" applyAlignment="1">
      <alignment horizontal="left" vertical="center"/>
    </xf>
    <xf numFmtId="0" fontId="123" fillId="49" borderId="47" xfId="0" applyFont="1" applyFill="1" applyBorder="1" applyAlignment="1">
      <alignment horizontal="left" vertical="center"/>
    </xf>
    <xf numFmtId="0" fontId="123" fillId="49" borderId="1" xfId="0" applyFont="1" applyFill="1" applyBorder="1" applyAlignment="1">
      <alignment horizontal="left" vertical="center"/>
    </xf>
    <xf numFmtId="0" fontId="123" fillId="49" borderId="6" xfId="0" applyFont="1" applyFill="1" applyBorder="1" applyAlignment="1">
      <alignment horizontal="left" vertical="center"/>
    </xf>
    <xf numFmtId="0" fontId="123" fillId="49" borderId="2" xfId="0" applyFont="1" applyFill="1" applyBorder="1" applyAlignment="1">
      <alignment horizontal="left" vertical="center"/>
    </xf>
    <xf numFmtId="0" fontId="123" fillId="49" borderId="435" xfId="0" applyFont="1" applyFill="1" applyBorder="1" applyAlignment="1">
      <alignment horizontal="left" vertical="center"/>
    </xf>
    <xf numFmtId="0" fontId="123" fillId="49" borderId="66" xfId="0" applyFont="1" applyFill="1" applyBorder="1" applyAlignment="1">
      <alignment horizontal="left" vertical="center"/>
    </xf>
    <xf numFmtId="0" fontId="123" fillId="49" borderId="436" xfId="0" applyFont="1" applyFill="1" applyBorder="1" applyAlignment="1">
      <alignment horizontal="left" vertical="center"/>
    </xf>
    <xf numFmtId="0" fontId="123" fillId="49" borderId="437" xfId="0" applyFont="1" applyFill="1" applyBorder="1" applyAlignment="1">
      <alignment horizontal="left" vertical="center" wrapText="1"/>
    </xf>
    <xf numFmtId="0" fontId="123" fillId="49" borderId="400" xfId="0" applyFont="1" applyFill="1" applyBorder="1" applyAlignment="1">
      <alignment horizontal="left" vertical="center" wrapText="1"/>
    </xf>
    <xf numFmtId="0" fontId="123" fillId="49" borderId="438" xfId="0" applyFont="1" applyFill="1" applyBorder="1" applyAlignment="1">
      <alignment horizontal="left" vertical="center" wrapText="1"/>
    </xf>
    <xf numFmtId="0" fontId="19" fillId="37" borderId="431" xfId="0" applyFont="1" applyFill="1" applyBorder="1" applyAlignment="1">
      <alignment horizontal="center" vertical="center"/>
    </xf>
    <xf numFmtId="0" fontId="19" fillId="37" borderId="433" xfId="0" applyFont="1" applyFill="1" applyBorder="1" applyAlignment="1">
      <alignment horizontal="center" vertical="center"/>
    </xf>
    <xf numFmtId="0" fontId="19" fillId="37" borderId="4" xfId="0" applyFont="1" applyFill="1" applyBorder="1" applyAlignment="1">
      <alignment horizontal="center" vertical="center"/>
    </xf>
    <xf numFmtId="0" fontId="123" fillId="37" borderId="432" xfId="0" applyFont="1" applyFill="1" applyBorder="1" applyAlignment="1">
      <alignment horizontal="left" vertical="center"/>
    </xf>
    <xf numFmtId="0" fontId="123" fillId="37" borderId="33" xfId="0" applyFont="1" applyFill="1" applyBorder="1" applyAlignment="1">
      <alignment horizontal="left" vertical="center"/>
    </xf>
    <xf numFmtId="0" fontId="123" fillId="37" borderId="35" xfId="0" applyFont="1" applyFill="1" applyBorder="1" applyAlignment="1">
      <alignment horizontal="left" vertical="center"/>
    </xf>
    <xf numFmtId="0" fontId="123" fillId="37" borderId="58" xfId="0" applyFont="1" applyFill="1" applyBorder="1" applyAlignment="1">
      <alignment horizontal="left" vertical="center" wrapText="1"/>
    </xf>
    <xf numFmtId="0" fontId="123" fillId="37" borderId="28" xfId="0" applyFont="1" applyFill="1" applyBorder="1" applyAlignment="1">
      <alignment horizontal="left" vertical="center" wrapText="1"/>
    </xf>
    <xf numFmtId="0" fontId="123" fillId="37" borderId="43" xfId="0" applyFont="1" applyFill="1" applyBorder="1" applyAlignment="1">
      <alignment horizontal="left" vertical="center" wrapText="1"/>
    </xf>
    <xf numFmtId="0" fontId="123" fillId="37" borderId="58" xfId="0" applyFont="1" applyFill="1" applyBorder="1" applyAlignment="1">
      <alignment horizontal="left" vertical="center"/>
    </xf>
    <xf numFmtId="0" fontId="123" fillId="37" borderId="28" xfId="0" applyFont="1" applyFill="1" applyBorder="1" applyAlignment="1">
      <alignment horizontal="left" vertical="center"/>
    </xf>
    <xf numFmtId="0" fontId="123" fillId="37" borderId="43" xfId="0" applyFont="1" applyFill="1" applyBorder="1" applyAlignment="1">
      <alignment horizontal="left" vertical="center"/>
    </xf>
    <xf numFmtId="0" fontId="19" fillId="49" borderId="431" xfId="0" applyFont="1" applyFill="1" applyBorder="1" applyAlignment="1">
      <alignment horizontal="center" vertical="center"/>
    </xf>
    <xf numFmtId="0" fontId="19" fillId="49" borderId="433" xfId="0" applyFont="1" applyFill="1" applyBorder="1" applyAlignment="1">
      <alignment horizontal="center" vertical="center"/>
    </xf>
    <xf numFmtId="0" fontId="19" fillId="49" borderId="4" xfId="0" applyFont="1" applyFill="1" applyBorder="1" applyAlignment="1">
      <alignment horizontal="center" vertical="center"/>
    </xf>
    <xf numFmtId="0" fontId="123" fillId="37" borderId="98" xfId="0" applyFont="1" applyFill="1" applyBorder="1" applyAlignment="1">
      <alignment horizontal="left" vertical="center" wrapText="1"/>
    </xf>
    <xf numFmtId="0" fontId="123" fillId="37" borderId="29" xfId="0" applyFont="1" applyFill="1" applyBorder="1" applyAlignment="1">
      <alignment horizontal="left" vertical="center" wrapText="1"/>
    </xf>
    <xf numFmtId="0" fontId="123" fillId="37" borderId="37" xfId="0" applyFont="1" applyFill="1" applyBorder="1" applyAlignment="1">
      <alignment horizontal="left" vertical="center" wrapText="1"/>
    </xf>
    <xf numFmtId="0" fontId="114" fillId="37" borderId="58" xfId="5" applyFont="1" applyFill="1" applyBorder="1" applyAlignment="1" applyProtection="1">
      <alignment horizontal="left" vertical="center" wrapText="1"/>
    </xf>
    <xf numFmtId="0" fontId="114" fillId="37" borderId="28" xfId="0" applyFont="1" applyFill="1" applyBorder="1" applyAlignment="1">
      <alignment horizontal="left" vertical="center" wrapText="1"/>
    </xf>
    <xf numFmtId="0" fontId="114" fillId="37" borderId="43" xfId="0" applyFont="1" applyFill="1" applyBorder="1" applyAlignment="1">
      <alignment horizontal="left" vertical="center" wrapText="1"/>
    </xf>
    <xf numFmtId="0" fontId="123" fillId="37" borderId="61" xfId="0" applyFont="1" applyFill="1" applyBorder="1" applyAlignment="1">
      <alignment horizontal="left" vertical="center" wrapText="1"/>
    </xf>
    <xf numFmtId="0" fontId="123" fillId="37" borderId="45" xfId="0" applyFont="1" applyFill="1" applyBorder="1" applyAlignment="1">
      <alignment horizontal="left" vertical="center" wrapText="1"/>
    </xf>
    <xf numFmtId="0" fontId="123" fillId="37" borderId="46" xfId="0" applyFont="1" applyFill="1" applyBorder="1" applyAlignment="1">
      <alignment horizontal="left" vertical="center" wrapText="1"/>
    </xf>
    <xf numFmtId="0" fontId="123" fillId="52" borderId="55" xfId="0" applyFont="1" applyFill="1" applyBorder="1" applyAlignment="1">
      <alignment horizontal="left" vertical="center"/>
    </xf>
    <xf numFmtId="0" fontId="123" fillId="52" borderId="31" xfId="0" applyFont="1" applyFill="1" applyBorder="1" applyAlignment="1">
      <alignment horizontal="left" vertical="center"/>
    </xf>
    <xf numFmtId="0" fontId="123" fillId="52" borderId="40" xfId="0" applyFont="1" applyFill="1" applyBorder="1" applyAlignment="1">
      <alignment horizontal="left" vertical="center"/>
    </xf>
    <xf numFmtId="0" fontId="123" fillId="52" borderId="58" xfId="0" applyFont="1" applyFill="1" applyBorder="1" applyAlignment="1">
      <alignment horizontal="left" vertical="center"/>
    </xf>
    <xf numFmtId="0" fontId="123" fillId="52" borderId="28" xfId="0" applyFont="1" applyFill="1" applyBorder="1" applyAlignment="1">
      <alignment horizontal="left" vertical="center"/>
    </xf>
    <xf numFmtId="0" fontId="123" fillId="52" borderId="43" xfId="0" applyFont="1" applyFill="1" applyBorder="1" applyAlignment="1">
      <alignment horizontal="left" vertical="center"/>
    </xf>
    <xf numFmtId="0" fontId="123" fillId="52" borderId="58" xfId="0" applyFont="1" applyFill="1" applyBorder="1" applyAlignment="1">
      <alignment horizontal="left" vertical="center" wrapText="1"/>
    </xf>
    <xf numFmtId="0" fontId="123" fillId="52" borderId="28" xfId="0" applyFont="1" applyFill="1" applyBorder="1" applyAlignment="1">
      <alignment horizontal="left" vertical="center" wrapText="1"/>
    </xf>
    <xf numFmtId="0" fontId="123" fillId="52" borderId="43" xfId="0" applyFont="1" applyFill="1" applyBorder="1" applyAlignment="1">
      <alignment horizontal="left" vertical="center" wrapText="1"/>
    </xf>
    <xf numFmtId="0" fontId="123" fillId="52" borderId="61" xfId="0" applyFont="1" applyFill="1" applyBorder="1" applyAlignment="1">
      <alignment horizontal="left" vertical="center" wrapText="1"/>
    </xf>
    <xf numFmtId="0" fontId="123" fillId="52" borderId="45" xfId="0" applyFont="1" applyFill="1" applyBorder="1" applyAlignment="1">
      <alignment horizontal="left" vertical="center" wrapText="1"/>
    </xf>
    <xf numFmtId="0" fontId="123" fillId="52" borderId="46" xfId="0" applyFont="1" applyFill="1" applyBorder="1" applyAlignment="1">
      <alignment horizontal="left" vertical="center" wrapText="1"/>
    </xf>
    <xf numFmtId="20" fontId="121" fillId="13" borderId="0" xfId="0" applyNumberFormat="1" applyFont="1" applyFill="1" applyAlignment="1">
      <alignment horizontal="justify" vertical="top"/>
    </xf>
    <xf numFmtId="0" fontId="121" fillId="0" borderId="0" xfId="0" applyFont="1" applyAlignment="1">
      <alignment horizontal="justify" vertical="top"/>
    </xf>
    <xf numFmtId="0" fontId="125" fillId="0" borderId="0" xfId="0" applyFont="1" applyAlignment="1">
      <alignment horizontal="left" vertical="top" wrapText="1"/>
    </xf>
    <xf numFmtId="0" fontId="0" fillId="0" borderId="0" xfId="0" applyAlignment="1">
      <alignment horizontal="left" vertical="top" wrapText="1"/>
    </xf>
    <xf numFmtId="0" fontId="126" fillId="52" borderId="1" xfId="0" applyFont="1" applyFill="1" applyBorder="1" applyAlignment="1" applyProtection="1">
      <alignment horizontal="center" vertical="center" wrapText="1"/>
      <protection locked="0"/>
    </xf>
    <xf numFmtId="0" fontId="126" fillId="52" borderId="6" xfId="0" applyFont="1" applyFill="1" applyBorder="1" applyAlignment="1" applyProtection="1">
      <alignment horizontal="center" vertical="center" wrapText="1"/>
      <protection locked="0"/>
    </xf>
    <xf numFmtId="0" fontId="123" fillId="52" borderId="55" xfId="0" applyFont="1" applyFill="1" applyBorder="1" applyAlignment="1">
      <alignment horizontal="left" vertical="center" wrapText="1"/>
    </xf>
    <xf numFmtId="0" fontId="123" fillId="52" borderId="31" xfId="0" applyFont="1" applyFill="1" applyBorder="1" applyAlignment="1">
      <alignment horizontal="left" vertical="center" wrapText="1"/>
    </xf>
    <xf numFmtId="0" fontId="123" fillId="52" borderId="40" xfId="0" applyFont="1" applyFill="1" applyBorder="1" applyAlignment="1">
      <alignment horizontal="left" vertical="center" wrapText="1"/>
    </xf>
    <xf numFmtId="0" fontId="126" fillId="52" borderId="1" xfId="0" applyFont="1" applyFill="1" applyBorder="1" applyAlignment="1">
      <alignment horizontal="center" vertical="center" wrapText="1"/>
    </xf>
    <xf numFmtId="0" fontId="126" fillId="52" borderId="6" xfId="0" applyFont="1" applyFill="1" applyBorder="1" applyAlignment="1">
      <alignment horizontal="center" vertical="center" wrapText="1"/>
    </xf>
    <xf numFmtId="0" fontId="3" fillId="23" borderId="29" xfId="0" applyFont="1" applyFill="1" applyBorder="1" applyAlignment="1">
      <alignment horizontal="center" vertical="center"/>
    </xf>
    <xf numFmtId="0" fontId="3" fillId="23" borderId="30" xfId="0" applyFont="1" applyFill="1" applyBorder="1" applyAlignment="1">
      <alignment horizontal="center" vertical="center"/>
    </xf>
    <xf numFmtId="0" fontId="3" fillId="23" borderId="31" xfId="0" applyFont="1" applyFill="1" applyBorder="1" applyAlignment="1">
      <alignment horizontal="center" vertical="center"/>
    </xf>
    <xf numFmtId="0" fontId="125" fillId="0" borderId="0" xfId="0" applyFont="1" applyAlignment="1">
      <alignment horizontal="left" vertical="center" wrapText="1"/>
    </xf>
    <xf numFmtId="0" fontId="0" fillId="0" borderId="0" xfId="0" applyAlignment="1">
      <alignment horizontal="left" wrapText="1"/>
    </xf>
    <xf numFmtId="0" fontId="126" fillId="49" borderId="8" xfId="0" applyFont="1" applyFill="1" applyBorder="1" applyAlignment="1">
      <alignment horizontal="center" vertical="center" wrapText="1"/>
    </xf>
    <xf numFmtId="0" fontId="126" fillId="49" borderId="0" xfId="0" applyFont="1" applyFill="1" applyAlignment="1">
      <alignment horizontal="center" vertical="center" wrapText="1"/>
    </xf>
    <xf numFmtId="0" fontId="3" fillId="37" borderId="431" xfId="0" applyFont="1" applyFill="1" applyBorder="1" applyAlignment="1">
      <alignment horizontal="center" vertical="center"/>
    </xf>
    <xf numFmtId="0" fontId="3" fillId="37" borderId="433" xfId="0" applyFont="1" applyFill="1" applyBorder="1" applyAlignment="1">
      <alignment horizontal="center" vertical="center"/>
    </xf>
    <xf numFmtId="0" fontId="3" fillId="37" borderId="70" xfId="0" applyFont="1" applyFill="1" applyBorder="1" applyAlignment="1">
      <alignment horizontal="center" vertical="center"/>
    </xf>
    <xf numFmtId="20" fontId="6" fillId="13" borderId="0" xfId="0" applyNumberFormat="1" applyFont="1" applyFill="1" applyAlignment="1">
      <alignment horizontal="center" vertical="top"/>
    </xf>
    <xf numFmtId="0" fontId="6" fillId="0" borderId="0" xfId="0" applyFont="1" applyAlignment="1">
      <alignment horizontal="center" vertical="top"/>
    </xf>
    <xf numFmtId="20" fontId="129" fillId="53" borderId="48" xfId="0" applyNumberFormat="1" applyFont="1" applyFill="1" applyBorder="1" applyAlignment="1">
      <alignment horizontal="center" vertical="center" wrapText="1"/>
    </xf>
    <xf numFmtId="0" fontId="129" fillId="53" borderId="48" xfId="0" applyFont="1" applyFill="1" applyBorder="1" applyAlignment="1">
      <alignment horizontal="center" vertical="center" wrapText="1"/>
    </xf>
    <xf numFmtId="20" fontId="129" fillId="0" borderId="9" xfId="0" applyNumberFormat="1" applyFont="1" applyBorder="1" applyAlignment="1">
      <alignment horizontal="center" vertical="center" wrapText="1"/>
    </xf>
    <xf numFmtId="0" fontId="129" fillId="0" borderId="9" xfId="0" applyFont="1" applyBorder="1" applyAlignment="1">
      <alignment horizontal="center" vertical="center" wrapText="1"/>
    </xf>
    <xf numFmtId="0" fontId="122" fillId="0" borderId="9" xfId="0" applyFont="1" applyBorder="1" applyAlignment="1">
      <alignment vertical="center" wrapText="1"/>
    </xf>
    <xf numFmtId="0" fontId="121" fillId="0" borderId="0" xfId="0" applyFont="1" applyAlignment="1">
      <alignment horizontal="center" vertical="top"/>
    </xf>
    <xf numFmtId="20" fontId="122" fillId="13" borderId="0" xfId="0" applyNumberFormat="1" applyFont="1" applyFill="1" applyAlignment="1">
      <alignment horizontal="center" vertical="top"/>
    </xf>
    <xf numFmtId="0" fontId="122" fillId="0" borderId="0" xfId="0" applyFont="1" applyAlignment="1">
      <alignment horizontal="center" vertical="top"/>
    </xf>
    <xf numFmtId="0" fontId="99" fillId="8" borderId="261" xfId="0" applyFont="1" applyFill="1" applyBorder="1" applyAlignment="1">
      <alignment horizontal="center"/>
    </xf>
    <xf numFmtId="0" fontId="99" fillId="8" borderId="262" xfId="0" applyFont="1" applyFill="1" applyBorder="1" applyAlignment="1">
      <alignment horizontal="center"/>
    </xf>
    <xf numFmtId="0" fontId="87" fillId="37" borderId="265" xfId="0" applyFont="1" applyFill="1" applyBorder="1" applyAlignment="1" applyProtection="1">
      <alignment horizontal="left" shrinkToFit="1"/>
      <protection locked="0"/>
    </xf>
    <xf numFmtId="0" fontId="87" fillId="37" borderId="266" xfId="0" applyFont="1" applyFill="1" applyBorder="1" applyAlignment="1" applyProtection="1">
      <alignment horizontal="left" shrinkToFit="1"/>
      <protection locked="0"/>
    </xf>
    <xf numFmtId="0" fontId="87" fillId="37" borderId="267" xfId="0" applyFont="1" applyFill="1" applyBorder="1" applyAlignment="1" applyProtection="1">
      <alignment horizontal="left" shrinkToFit="1"/>
      <protection locked="0"/>
    </xf>
    <xf numFmtId="0" fontId="87" fillId="37" borderId="268" xfId="0" applyFont="1" applyFill="1" applyBorder="1" applyAlignment="1" applyProtection="1">
      <alignment horizontal="left" shrinkToFit="1"/>
      <protection locked="0"/>
    </xf>
    <xf numFmtId="0" fontId="100" fillId="30" borderId="263" xfId="0" applyFont="1" applyFill="1" applyBorder="1" applyAlignment="1">
      <alignment horizontal="center"/>
    </xf>
    <xf numFmtId="0" fontId="100" fillId="30" borderId="264" xfId="0" applyFont="1" applyFill="1" applyBorder="1" applyAlignment="1">
      <alignment horizontal="center"/>
    </xf>
    <xf numFmtId="0" fontId="97" fillId="27" borderId="238" xfId="0" applyFont="1" applyFill="1" applyBorder="1" applyAlignment="1">
      <alignment horizontal="center"/>
    </xf>
    <xf numFmtId="0" fontId="98" fillId="27" borderId="271" xfId="0" applyFont="1" applyFill="1" applyBorder="1" applyAlignment="1">
      <alignment horizontal="left"/>
    </xf>
    <xf numFmtId="0" fontId="98" fillId="27" borderId="272" xfId="0" applyFont="1" applyFill="1" applyBorder="1" applyAlignment="1">
      <alignment horizontal="left"/>
    </xf>
    <xf numFmtId="0" fontId="97" fillId="27" borderId="232" xfId="0" applyFont="1" applyFill="1" applyBorder="1" applyAlignment="1">
      <alignment horizontal="center"/>
    </xf>
    <xf numFmtId="0" fontId="98" fillId="27" borderId="269" xfId="0" applyFont="1" applyFill="1" applyBorder="1" applyAlignment="1">
      <alignment horizontal="left"/>
    </xf>
    <xf numFmtId="0" fontId="98" fillId="27" borderId="270" xfId="0" applyFont="1" applyFill="1" applyBorder="1" applyAlignment="1">
      <alignment horizontal="left"/>
    </xf>
    <xf numFmtId="0" fontId="0" fillId="0" borderId="303" xfId="0" applyBorder="1" applyAlignment="1">
      <alignment horizontal="center"/>
    </xf>
    <xf numFmtId="0" fontId="72" fillId="13" borderId="274" xfId="0" applyFont="1" applyFill="1" applyBorder="1" applyAlignment="1">
      <alignment horizontal="right"/>
    </xf>
    <xf numFmtId="0" fontId="102" fillId="36" borderId="275" xfId="0" applyFont="1" applyFill="1" applyBorder="1" applyAlignment="1">
      <alignment horizontal="center" vertical="center"/>
    </xf>
    <xf numFmtId="0" fontId="102" fillId="36" borderId="276" xfId="0" applyFont="1" applyFill="1" applyBorder="1" applyAlignment="1">
      <alignment horizontal="center" vertical="center"/>
    </xf>
    <xf numFmtId="0" fontId="102" fillId="36" borderId="280" xfId="0" applyFont="1" applyFill="1" applyBorder="1" applyAlignment="1">
      <alignment horizontal="center" vertical="center"/>
    </xf>
    <xf numFmtId="0" fontId="102" fillId="36" borderId="281" xfId="0" applyFont="1" applyFill="1" applyBorder="1" applyAlignment="1">
      <alignment horizontal="center" vertical="center"/>
    </xf>
    <xf numFmtId="0" fontId="103" fillId="28" borderId="277" xfId="0" applyFont="1" applyFill="1" applyBorder="1" applyAlignment="1">
      <alignment horizontal="center" vertical="center" wrapText="1"/>
    </xf>
    <xf numFmtId="0" fontId="103" fillId="28" borderId="282" xfId="0" applyFont="1" applyFill="1" applyBorder="1" applyAlignment="1">
      <alignment horizontal="center" vertical="center" wrapText="1"/>
    </xf>
    <xf numFmtId="0" fontId="103" fillId="28" borderId="278" xfId="0" applyFont="1" applyFill="1" applyBorder="1" applyAlignment="1">
      <alignment horizontal="center" vertical="center" wrapText="1"/>
    </xf>
    <xf numFmtId="0" fontId="103" fillId="28" borderId="283" xfId="0" applyFont="1" applyFill="1" applyBorder="1" applyAlignment="1">
      <alignment horizontal="center" vertical="center" wrapText="1"/>
    </xf>
    <xf numFmtId="0" fontId="105" fillId="28" borderId="285" xfId="0" applyFont="1" applyFill="1" applyBorder="1" applyAlignment="1">
      <alignment horizontal="center" vertical="center"/>
    </xf>
    <xf numFmtId="0" fontId="105" fillId="28" borderId="289" xfId="0" applyFont="1" applyFill="1" applyBorder="1" applyAlignment="1">
      <alignment horizontal="center" vertical="center"/>
    </xf>
    <xf numFmtId="0" fontId="59" fillId="30" borderId="286" xfId="0" applyFont="1" applyFill="1" applyBorder="1" applyAlignment="1" applyProtection="1">
      <alignment horizontal="center" vertical="center" wrapText="1" shrinkToFit="1"/>
      <protection locked="0"/>
    </xf>
    <xf numFmtId="0" fontId="59" fillId="30" borderId="290" xfId="0" applyFont="1" applyFill="1" applyBorder="1" applyAlignment="1" applyProtection="1">
      <alignment horizontal="center" vertical="center" wrapText="1" shrinkToFit="1"/>
      <protection locked="0"/>
    </xf>
    <xf numFmtId="0" fontId="55" fillId="35" borderId="287" xfId="0" applyFont="1" applyFill="1" applyBorder="1" applyAlignment="1" applyProtection="1">
      <alignment horizontal="center" vertical="center" wrapText="1" shrinkToFit="1"/>
      <protection locked="0"/>
    </xf>
    <xf numFmtId="0" fontId="55" fillId="35" borderId="291" xfId="0" applyFont="1" applyFill="1" applyBorder="1" applyAlignment="1" applyProtection="1">
      <alignment horizontal="center" vertical="center" wrapText="1" shrinkToFit="1"/>
      <protection locked="0"/>
    </xf>
    <xf numFmtId="9" fontId="65" fillId="35" borderId="287" xfId="0" applyNumberFormat="1" applyFont="1" applyFill="1" applyBorder="1" applyAlignment="1" applyProtection="1">
      <alignment horizontal="center" vertical="center" wrapText="1" shrinkToFit="1"/>
      <protection locked="0"/>
    </xf>
    <xf numFmtId="0" fontId="65" fillId="35" borderId="291" xfId="0" applyFont="1" applyFill="1" applyBorder="1" applyAlignment="1" applyProtection="1">
      <alignment horizontal="center" vertical="center" wrapText="1" shrinkToFit="1"/>
      <protection locked="0"/>
    </xf>
    <xf numFmtId="0" fontId="106" fillId="30" borderId="290" xfId="0" applyFont="1" applyFill="1" applyBorder="1" applyAlignment="1" applyProtection="1">
      <alignment horizontal="center" vertical="top" wrapText="1" shrinkToFit="1"/>
      <protection locked="0"/>
    </xf>
    <xf numFmtId="9" fontId="65" fillId="35" borderId="291" xfId="0" applyNumberFormat="1" applyFont="1" applyFill="1" applyBorder="1" applyAlignment="1" applyProtection="1">
      <alignment horizontal="center" vertical="center" wrapText="1" shrinkToFit="1"/>
      <protection locked="0"/>
    </xf>
    <xf numFmtId="0" fontId="55" fillId="35" borderId="299" xfId="0" applyFont="1" applyFill="1" applyBorder="1" applyAlignment="1" applyProtection="1">
      <alignment horizontal="center" vertical="center" wrapText="1" shrinkToFit="1"/>
      <protection locked="0"/>
    </xf>
    <xf numFmtId="0" fontId="55" fillId="35" borderId="297" xfId="0" applyFont="1" applyFill="1" applyBorder="1" applyAlignment="1" applyProtection="1">
      <alignment horizontal="center" vertical="center" wrapText="1" shrinkToFit="1"/>
      <protection locked="0"/>
    </xf>
    <xf numFmtId="0" fontId="65" fillId="35" borderId="297" xfId="0" applyFont="1" applyFill="1" applyBorder="1" applyAlignment="1" applyProtection="1">
      <alignment horizontal="center" vertical="center" wrapText="1" shrinkToFit="1"/>
      <protection locked="0"/>
    </xf>
    <xf numFmtId="0" fontId="72" fillId="13" borderId="303" xfId="0" applyFont="1" applyFill="1" applyBorder="1" applyAlignment="1">
      <alignment horizontal="right"/>
    </xf>
    <xf numFmtId="0" fontId="103" fillId="28" borderId="279" xfId="0" applyFont="1" applyFill="1" applyBorder="1" applyAlignment="1">
      <alignment horizontal="center" vertical="center" wrapText="1"/>
    </xf>
    <xf numFmtId="0" fontId="103" fillId="28" borderId="284" xfId="0" applyFont="1" applyFill="1" applyBorder="1" applyAlignment="1">
      <alignment horizontal="center" vertical="center" wrapText="1"/>
    </xf>
    <xf numFmtId="0" fontId="103" fillId="28" borderId="304" xfId="0" applyFont="1" applyFill="1" applyBorder="1" applyAlignment="1">
      <alignment horizontal="center" vertical="center" wrapText="1"/>
    </xf>
    <xf numFmtId="0" fontId="59" fillId="30" borderId="305" xfId="0" applyFont="1" applyFill="1" applyBorder="1" applyAlignment="1" applyProtection="1">
      <alignment horizontal="center" vertical="center" wrapText="1" shrinkToFit="1"/>
      <protection locked="0"/>
    </xf>
    <xf numFmtId="0" fontId="106" fillId="30" borderId="296" xfId="0" applyFont="1" applyFill="1" applyBorder="1" applyAlignment="1" applyProtection="1">
      <alignment horizontal="center" vertical="top" wrapText="1" shrinkToFit="1"/>
      <protection locked="0"/>
    </xf>
    <xf numFmtId="0" fontId="59" fillId="30" borderId="306" xfId="0" applyFont="1" applyFill="1" applyBorder="1" applyAlignment="1" applyProtection="1">
      <alignment horizontal="center" vertical="center" wrapText="1" shrinkToFit="1"/>
      <protection locked="0"/>
    </xf>
    <xf numFmtId="0" fontId="55" fillId="22" borderId="338" xfId="0" applyFont="1" applyFill="1" applyBorder="1" applyAlignment="1">
      <alignment horizontal="center" vertical="center"/>
    </xf>
    <xf numFmtId="0" fontId="55" fillId="22" borderId="307" xfId="0" applyFont="1" applyFill="1" applyBorder="1" applyAlignment="1">
      <alignment horizontal="center" vertical="center"/>
    </xf>
    <xf numFmtId="0" fontId="55" fillId="22" borderId="360" xfId="0" applyFont="1" applyFill="1" applyBorder="1" applyAlignment="1">
      <alignment horizontal="center" vertical="center"/>
    </xf>
    <xf numFmtId="0" fontId="55" fillId="22" borderId="311" xfId="0" applyFont="1" applyFill="1" applyBorder="1" applyAlignment="1">
      <alignment horizontal="center" vertical="center"/>
    </xf>
    <xf numFmtId="0" fontId="55" fillId="22" borderId="307" xfId="0" applyFont="1" applyFill="1" applyBorder="1" applyAlignment="1">
      <alignment horizontal="center" wrapText="1"/>
    </xf>
    <xf numFmtId="0" fontId="55" fillId="22" borderId="311" xfId="0" applyFont="1" applyFill="1" applyBorder="1" applyAlignment="1">
      <alignment horizontal="center" wrapText="1"/>
    </xf>
    <xf numFmtId="0" fontId="55" fillId="22" borderId="307" xfId="0" applyFont="1" applyFill="1" applyBorder="1" applyAlignment="1">
      <alignment horizontal="center"/>
    </xf>
    <xf numFmtId="0" fontId="55" fillId="22" borderId="308" xfId="0" applyFont="1" applyFill="1" applyBorder="1" applyAlignment="1">
      <alignment horizontal="center"/>
    </xf>
    <xf numFmtId="9" fontId="65" fillId="35" borderId="328" xfId="0" applyNumberFormat="1" applyFont="1" applyFill="1" applyBorder="1" applyAlignment="1" applyProtection="1">
      <alignment horizontal="center" vertical="center" wrapText="1" shrinkToFit="1"/>
      <protection locked="0"/>
    </xf>
    <xf numFmtId="0" fontId="65" fillId="35" borderId="328" xfId="0" applyFont="1" applyFill="1" applyBorder="1" applyAlignment="1" applyProtection="1">
      <alignment horizontal="center" vertical="center" wrapText="1" shrinkToFit="1"/>
      <protection locked="0"/>
    </xf>
    <xf numFmtId="0" fontId="65" fillId="35" borderId="403" xfId="0" applyFont="1" applyFill="1" applyBorder="1" applyAlignment="1" applyProtection="1">
      <alignment horizontal="center" vertical="center" wrapText="1" shrinkToFit="1"/>
      <protection locked="0"/>
    </xf>
    <xf numFmtId="0" fontId="65" fillId="13" borderId="323" xfId="0" applyFont="1" applyFill="1" applyBorder="1" applyAlignment="1" applyProtection="1">
      <alignment horizontal="center" vertical="center" wrapText="1" shrinkToFit="1"/>
      <protection locked="0"/>
    </xf>
    <xf numFmtId="0" fontId="55" fillId="35" borderId="290" xfId="0" applyFont="1" applyFill="1" applyBorder="1" applyAlignment="1" applyProtection="1">
      <alignment horizontal="center" vertical="center" wrapText="1" shrinkToFit="1"/>
      <protection locked="0"/>
    </xf>
    <xf numFmtId="9" fontId="65" fillId="35" borderId="299" xfId="0" applyNumberFormat="1" applyFont="1" applyFill="1" applyBorder="1" applyAlignment="1" applyProtection="1">
      <alignment horizontal="center" vertical="center" wrapText="1" shrinkToFit="1"/>
      <protection locked="0"/>
    </xf>
    <xf numFmtId="9" fontId="65" fillId="35" borderId="382" xfId="0" applyNumberFormat="1" applyFont="1" applyFill="1" applyBorder="1" applyAlignment="1" applyProtection="1">
      <alignment horizontal="center" vertical="center" wrapText="1" shrinkToFit="1"/>
      <protection locked="0"/>
    </xf>
    <xf numFmtId="0" fontId="55" fillId="35" borderId="318" xfId="0" applyFont="1" applyFill="1" applyBorder="1" applyAlignment="1" applyProtection="1">
      <alignment horizontal="center" vertical="center" wrapText="1" shrinkToFit="1"/>
      <protection locked="0"/>
    </xf>
    <xf numFmtId="0" fontId="65" fillId="13" borderId="349" xfId="0" applyFont="1" applyFill="1" applyBorder="1" applyAlignment="1" applyProtection="1">
      <alignment horizontal="center" vertical="center" wrapText="1" shrinkToFit="1"/>
      <protection locked="0"/>
    </xf>
    <xf numFmtId="0" fontId="65" fillId="13" borderId="357" xfId="0" applyFont="1" applyFill="1" applyBorder="1" applyAlignment="1" applyProtection="1">
      <alignment horizontal="center" vertical="center" wrapText="1" shrinkToFit="1"/>
      <protection locked="0"/>
    </xf>
    <xf numFmtId="0" fontId="65" fillId="8" borderId="336" xfId="0" applyFont="1" applyFill="1" applyBorder="1" applyAlignment="1" applyProtection="1">
      <alignment horizontal="left" vertical="center"/>
      <protection locked="0"/>
    </xf>
    <xf numFmtId="0" fontId="65" fillId="35" borderId="318" xfId="0" applyFont="1" applyFill="1" applyBorder="1" applyAlignment="1" applyProtection="1">
      <alignment horizontal="center" vertical="center" wrapText="1" shrinkToFit="1"/>
      <protection locked="0"/>
    </xf>
    <xf numFmtId="0" fontId="55" fillId="35" borderId="350" xfId="0" applyFont="1" applyFill="1" applyBorder="1" applyAlignment="1" applyProtection="1">
      <alignment horizontal="center" vertical="center" wrapText="1" shrinkToFit="1"/>
      <protection locked="0"/>
    </xf>
    <xf numFmtId="0" fontId="55" fillId="35" borderId="352" xfId="0" applyFont="1" applyFill="1" applyBorder="1" applyAlignment="1" applyProtection="1">
      <alignment horizontal="center" vertical="center" wrapText="1" shrinkToFit="1"/>
      <protection locked="0"/>
    </xf>
    <xf numFmtId="9" fontId="65" fillId="35" borderId="352" xfId="0" applyNumberFormat="1" applyFont="1" applyFill="1" applyBorder="1" applyAlignment="1" applyProtection="1">
      <alignment horizontal="center" vertical="center" wrapText="1" shrinkToFit="1"/>
      <protection locked="0"/>
    </xf>
    <xf numFmtId="9" fontId="65" fillId="35" borderId="402" xfId="0" applyNumberFormat="1" applyFont="1" applyFill="1" applyBorder="1" applyAlignment="1" applyProtection="1">
      <alignment horizontal="center" vertical="center" wrapText="1" shrinkToFit="1"/>
      <protection locked="0"/>
    </xf>
    <xf numFmtId="0" fontId="55" fillId="35" borderId="343" xfId="0" applyFont="1" applyFill="1" applyBorder="1" applyAlignment="1" applyProtection="1">
      <alignment horizontal="center" vertical="center" wrapText="1" shrinkToFit="1"/>
      <protection locked="0"/>
    </xf>
    <xf numFmtId="0" fontId="55" fillId="35" borderId="344" xfId="0" applyFont="1" applyFill="1" applyBorder="1" applyAlignment="1" applyProtection="1">
      <alignment horizontal="center" vertical="center" wrapText="1" shrinkToFit="1"/>
      <protection locked="0"/>
    </xf>
    <xf numFmtId="0" fontId="65" fillId="35" borderId="344" xfId="0" applyFont="1" applyFill="1" applyBorder="1" applyAlignment="1" applyProtection="1">
      <alignment horizontal="center" vertical="center" wrapText="1" shrinkToFit="1"/>
      <protection locked="0"/>
    </xf>
    <xf numFmtId="0" fontId="65" fillId="35" borderId="404" xfId="0" applyFont="1" applyFill="1" applyBorder="1" applyAlignment="1" applyProtection="1">
      <alignment horizontal="center" vertical="center" wrapText="1" shrinkToFit="1"/>
      <protection locked="0"/>
    </xf>
    <xf numFmtId="9" fontId="0" fillId="0" borderId="420" xfId="1" applyFont="1" applyBorder="1" applyAlignment="1">
      <alignment horizontal="center" vertical="center"/>
    </xf>
    <xf numFmtId="9" fontId="0" fillId="0" borderId="418" xfId="1" applyFont="1" applyBorder="1" applyAlignment="1">
      <alignment horizontal="center" vertical="center"/>
    </xf>
    <xf numFmtId="9" fontId="0" fillId="0" borderId="421" xfId="1" applyFont="1" applyBorder="1" applyAlignment="1">
      <alignment horizontal="center" vertical="center"/>
    </xf>
    <xf numFmtId="0" fontId="0" fillId="11" borderId="0" xfId="0" applyFill="1" applyAlignment="1">
      <alignment horizontal="center"/>
    </xf>
    <xf numFmtId="9" fontId="0" fillId="0" borderId="417" xfId="1" applyFont="1" applyBorder="1" applyAlignment="1">
      <alignment horizontal="center" vertical="center"/>
    </xf>
    <xf numFmtId="9" fontId="0" fillId="0" borderId="419" xfId="1" applyFont="1" applyBorder="1" applyAlignment="1">
      <alignment horizontal="center" vertical="center"/>
    </xf>
    <xf numFmtId="9" fontId="0" fillId="0" borderId="420" xfId="0" applyNumberFormat="1" applyBorder="1" applyAlignment="1">
      <alignment horizontal="center" vertical="center" wrapText="1"/>
    </xf>
    <xf numFmtId="9" fontId="0" fillId="0" borderId="418" xfId="0" applyNumberFormat="1" applyBorder="1" applyAlignment="1">
      <alignment horizontal="center" vertical="center" wrapText="1"/>
    </xf>
    <xf numFmtId="9" fontId="0" fillId="0" borderId="419" xfId="0" applyNumberFormat="1" applyBorder="1" applyAlignment="1">
      <alignment horizontal="center" vertical="center" wrapText="1"/>
    </xf>
    <xf numFmtId="0" fontId="0" fillId="0" borderId="425" xfId="0" applyBorder="1" applyAlignment="1">
      <alignment horizontal="center" vertical="center"/>
    </xf>
    <xf numFmtId="0" fontId="0" fillId="0" borderId="423" xfId="0" applyBorder="1" applyAlignment="1">
      <alignment horizontal="center" vertical="center"/>
    </xf>
    <xf numFmtId="0" fontId="0" fillId="0" borderId="424" xfId="0" applyBorder="1" applyAlignment="1">
      <alignment horizontal="center" vertical="center"/>
    </xf>
    <xf numFmtId="9" fontId="0" fillId="0" borderId="421" xfId="0" applyNumberFormat="1" applyBorder="1" applyAlignment="1">
      <alignment horizontal="center" vertical="center" wrapText="1"/>
    </xf>
    <xf numFmtId="0" fontId="0" fillId="0" borderId="426" xfId="0" applyBorder="1" applyAlignment="1">
      <alignment horizontal="center" vertical="center"/>
    </xf>
    <xf numFmtId="9" fontId="0" fillId="11" borderId="405" xfId="1" applyFont="1" applyFill="1" applyBorder="1" applyAlignment="1">
      <alignment horizontal="center" vertical="center" wrapText="1"/>
    </xf>
    <xf numFmtId="9" fontId="0" fillId="11" borderId="406" xfId="1" applyFont="1" applyFill="1" applyBorder="1" applyAlignment="1">
      <alignment horizontal="center" vertical="center" wrapText="1"/>
    </xf>
    <xf numFmtId="9" fontId="0" fillId="11" borderId="407" xfId="1" applyFont="1" applyFill="1" applyBorder="1" applyAlignment="1">
      <alignment horizontal="center" vertical="center" wrapText="1"/>
    </xf>
    <xf numFmtId="9" fontId="0" fillId="11" borderId="413" xfId="1" applyFont="1" applyFill="1" applyBorder="1" applyAlignment="1">
      <alignment horizontal="center" vertical="center" wrapText="1"/>
    </xf>
    <xf numFmtId="9" fontId="0" fillId="11" borderId="29" xfId="1" applyFont="1" applyFill="1" applyBorder="1" applyAlignment="1">
      <alignment horizontal="center" vertical="center" wrapText="1"/>
    </xf>
    <xf numFmtId="9" fontId="0" fillId="11" borderId="414" xfId="1" applyFont="1" applyFill="1" applyBorder="1" applyAlignment="1">
      <alignment horizontal="center" vertical="center" wrapText="1"/>
    </xf>
    <xf numFmtId="0" fontId="0" fillId="0" borderId="405" xfId="0" applyBorder="1" applyAlignment="1">
      <alignment horizontal="center" vertical="center" wrapText="1"/>
    </xf>
    <xf numFmtId="0" fontId="0" fillId="0" borderId="408" xfId="0" applyBorder="1" applyAlignment="1">
      <alignment horizontal="center" vertical="center" wrapText="1"/>
    </xf>
    <xf numFmtId="0" fontId="0" fillId="0" borderId="413" xfId="0" applyBorder="1" applyAlignment="1">
      <alignment horizontal="center" vertical="center" wrapText="1"/>
    </xf>
    <xf numFmtId="0" fontId="0" fillId="0" borderId="96" xfId="0" applyBorder="1" applyAlignment="1">
      <alignment horizontal="center" vertical="center" wrapText="1"/>
    </xf>
    <xf numFmtId="0" fontId="56" fillId="11" borderId="401" xfId="0" applyFont="1" applyFill="1" applyBorder="1" applyAlignment="1">
      <alignment horizontal="center"/>
    </xf>
    <xf numFmtId="0" fontId="55" fillId="22" borderId="339" xfId="0" applyFont="1" applyFill="1" applyBorder="1" applyAlignment="1">
      <alignment horizontal="center"/>
    </xf>
    <xf numFmtId="0" fontId="65" fillId="8" borderId="336" xfId="0" applyFont="1" applyFill="1" applyBorder="1" applyAlignment="1">
      <alignment horizontal="left" vertical="center"/>
    </xf>
    <xf numFmtId="0" fontId="65" fillId="8" borderId="337" xfId="0" applyFont="1" applyFill="1" applyBorder="1" applyAlignment="1">
      <alignment horizontal="left" vertical="center"/>
    </xf>
    <xf numFmtId="0" fontId="107" fillId="22" borderId="348" xfId="0" applyFont="1" applyFill="1" applyBorder="1" applyAlignment="1">
      <alignment horizontal="center" vertical="center"/>
    </xf>
    <xf numFmtId="0" fontId="107" fillId="22" borderId="354" xfId="0" applyFont="1" applyFill="1" applyBorder="1" applyAlignment="1">
      <alignment horizontal="center" vertical="center"/>
    </xf>
    <xf numFmtId="0" fontId="107" fillId="22" borderId="356" xfId="0" applyFont="1" applyFill="1" applyBorder="1" applyAlignment="1">
      <alignment horizontal="center" vertical="center"/>
    </xf>
    <xf numFmtId="0" fontId="65" fillId="13" borderId="350" xfId="0" applyFont="1" applyFill="1" applyBorder="1" applyAlignment="1" applyProtection="1">
      <alignment horizontal="center" vertical="center" wrapText="1" shrinkToFit="1"/>
      <protection locked="0"/>
    </xf>
    <xf numFmtId="0" fontId="65" fillId="13" borderId="290" xfId="0" applyFont="1" applyFill="1" applyBorder="1" applyAlignment="1" applyProtection="1">
      <alignment horizontal="center" vertical="center" wrapText="1" shrinkToFit="1"/>
      <protection locked="0"/>
    </xf>
    <xf numFmtId="0" fontId="65" fillId="13" borderId="343" xfId="0" applyFont="1" applyFill="1" applyBorder="1" applyAlignment="1" applyProtection="1">
      <alignment horizontal="center" vertical="center" wrapText="1" shrinkToFit="1"/>
      <protection locked="0"/>
    </xf>
    <xf numFmtId="0" fontId="55" fillId="35" borderId="305" xfId="0" applyFont="1" applyFill="1" applyBorder="1" applyAlignment="1" applyProtection="1">
      <alignment horizontal="center" vertical="center" wrapText="1" shrinkToFit="1"/>
      <protection locked="0"/>
    </xf>
    <xf numFmtId="0" fontId="107" fillId="22" borderId="364" xfId="0" applyFont="1" applyFill="1" applyBorder="1" applyAlignment="1">
      <alignment horizontal="center" vertical="center"/>
    </xf>
    <xf numFmtId="0" fontId="107" fillId="22" borderId="341" xfId="0" applyFont="1" applyFill="1" applyBorder="1" applyAlignment="1">
      <alignment horizontal="center" vertical="center"/>
    </xf>
    <xf numFmtId="0" fontId="107" fillId="22" borderId="342" xfId="0" applyFont="1" applyFill="1" applyBorder="1" applyAlignment="1">
      <alignment horizontal="center" vertical="center"/>
    </xf>
    <xf numFmtId="9" fontId="0" fillId="11" borderId="410" xfId="0" applyNumberFormat="1" applyFill="1" applyBorder="1" applyAlignment="1">
      <alignment horizontal="center" vertical="center"/>
    </xf>
    <xf numFmtId="0" fontId="0" fillId="11" borderId="415" xfId="0" applyFill="1" applyBorder="1" applyAlignment="1">
      <alignment horizontal="center" vertical="center"/>
    </xf>
    <xf numFmtId="0" fontId="0" fillId="0" borderId="71" xfId="0" applyBorder="1" applyAlignment="1">
      <alignment horizontal="center" vertical="center"/>
    </xf>
    <xf numFmtId="0" fontId="0" fillId="0" borderId="69" xfId="0" applyBorder="1" applyAlignment="1">
      <alignment horizontal="center" vertical="center"/>
    </xf>
    <xf numFmtId="0" fontId="0" fillId="0" borderId="97" xfId="0" applyBorder="1" applyAlignment="1">
      <alignment horizontal="center" vertical="center"/>
    </xf>
    <xf numFmtId="0" fontId="83" fillId="39" borderId="334" xfId="0" applyFont="1" applyFill="1" applyBorder="1" applyAlignment="1">
      <alignment horizontal="center" vertical="center" wrapText="1"/>
    </xf>
    <xf numFmtId="0" fontId="83" fillId="39" borderId="335" xfId="0" applyFont="1" applyFill="1" applyBorder="1" applyAlignment="1">
      <alignment horizontal="center" vertical="center" wrapText="1"/>
    </xf>
    <xf numFmtId="0" fontId="83" fillId="39" borderId="334" xfId="0" applyFont="1" applyFill="1" applyBorder="1" applyAlignment="1">
      <alignment horizontal="center" vertical="center"/>
    </xf>
    <xf numFmtId="0" fontId="83" fillId="39" borderId="335" xfId="0" applyFont="1" applyFill="1" applyBorder="1" applyAlignment="1">
      <alignment horizontal="center" vertical="center"/>
    </xf>
    <xf numFmtId="0" fontId="0" fillId="0" borderId="409" xfId="0" applyBorder="1" applyAlignment="1">
      <alignment horizontal="center" vertical="center" wrapText="1"/>
    </xf>
    <xf numFmtId="0" fontId="0" fillId="0" borderId="98" xfId="0" applyBorder="1" applyAlignment="1">
      <alignment horizontal="center" vertical="center" wrapText="1"/>
    </xf>
    <xf numFmtId="2" fontId="0" fillId="15" borderId="0" xfId="0" applyNumberFormat="1" applyFill="1" applyAlignment="1">
      <alignment horizontal="center"/>
    </xf>
    <xf numFmtId="0" fontId="0" fillId="0" borderId="427" xfId="0" applyBorder="1" applyAlignment="1">
      <alignment horizontal="center" vertical="center"/>
    </xf>
    <xf numFmtId="0" fontId="0" fillId="0" borderId="428" xfId="0" applyBorder="1" applyAlignment="1">
      <alignment horizontal="center" vertical="center"/>
    </xf>
    <xf numFmtId="9" fontId="0" fillId="0" borderId="417" xfId="0" applyNumberFormat="1" applyBorder="1" applyAlignment="1">
      <alignment horizontal="center" vertical="center" wrapText="1"/>
    </xf>
    <xf numFmtId="0" fontId="0" fillId="0" borderId="422" xfId="0" applyBorder="1" applyAlignment="1">
      <alignment horizontal="center" vertical="center"/>
    </xf>
    <xf numFmtId="9" fontId="0" fillId="0" borderId="417" xfId="1" applyFont="1" applyBorder="1" applyAlignment="1">
      <alignment horizontal="center"/>
    </xf>
    <xf numFmtId="9" fontId="0" fillId="0" borderId="418" xfId="1" applyFont="1" applyBorder="1" applyAlignment="1">
      <alignment horizontal="center"/>
    </xf>
    <xf numFmtId="9" fontId="0" fillId="0" borderId="419" xfId="1" applyFont="1" applyBorder="1" applyAlignment="1">
      <alignment horizontal="center"/>
    </xf>
    <xf numFmtId="9" fontId="0" fillId="0" borderId="420" xfId="1" applyFont="1" applyBorder="1" applyAlignment="1">
      <alignment horizontal="center"/>
    </xf>
    <xf numFmtId="9" fontId="0" fillId="0" borderId="421" xfId="1" applyFont="1" applyBorder="1" applyAlignment="1">
      <alignment horizontal="center"/>
    </xf>
    <xf numFmtId="2" fontId="0" fillId="11" borderId="0" xfId="0" applyNumberFormat="1" applyFill="1" applyAlignment="1">
      <alignment horizontal="center" vertical="center"/>
    </xf>
    <xf numFmtId="0" fontId="0" fillId="0" borderId="0" xfId="0" applyAlignment="1">
      <alignment horizontal="center" vertical="center" wrapText="1"/>
    </xf>
    <xf numFmtId="9" fontId="0" fillId="11" borderId="0" xfId="0" applyNumberFormat="1" applyFill="1" applyAlignment="1">
      <alignment horizontal="center" vertical="center"/>
    </xf>
    <xf numFmtId="0" fontId="65" fillId="13" borderId="350" xfId="0" applyFont="1" applyFill="1" applyBorder="1" applyAlignment="1">
      <alignment horizontal="center" vertical="center" wrapText="1" shrinkToFit="1"/>
    </xf>
    <xf numFmtId="0" fontId="65" fillId="13" borderId="290" xfId="0" applyFont="1" applyFill="1" applyBorder="1" applyAlignment="1">
      <alignment horizontal="center" vertical="center" wrapText="1" shrinkToFit="1"/>
    </xf>
    <xf numFmtId="0" fontId="65" fillId="13" borderId="343" xfId="0" applyFont="1" applyFill="1" applyBorder="1" applyAlignment="1">
      <alignment horizontal="center" vertical="center" wrapText="1" shrinkToFit="1"/>
    </xf>
    <xf numFmtId="0" fontId="55" fillId="35" borderId="352" xfId="0" applyFont="1" applyFill="1" applyBorder="1" applyAlignment="1">
      <alignment horizontal="center" vertical="center" wrapText="1" shrinkToFit="1"/>
    </xf>
    <xf numFmtId="0" fontId="55" fillId="35" borderId="291" xfId="0" applyFont="1" applyFill="1" applyBorder="1" applyAlignment="1">
      <alignment horizontal="center" vertical="center" wrapText="1" shrinkToFit="1"/>
    </xf>
    <xf numFmtId="0" fontId="55" fillId="35" borderId="344" xfId="0" applyFont="1" applyFill="1" applyBorder="1" applyAlignment="1">
      <alignment horizontal="center" vertical="center" wrapText="1" shrinkToFit="1"/>
    </xf>
    <xf numFmtId="0" fontId="55" fillId="22" borderId="360" xfId="0" applyFont="1" applyFill="1" applyBorder="1" applyAlignment="1">
      <alignment horizontal="center"/>
    </xf>
    <xf numFmtId="0" fontId="55" fillId="22" borderId="311" xfId="0" applyFont="1" applyFill="1" applyBorder="1" applyAlignment="1">
      <alignment horizontal="center"/>
    </xf>
    <xf numFmtId="0" fontId="55" fillId="22" borderId="361" xfId="0" applyFont="1" applyFill="1" applyBorder="1" applyAlignment="1">
      <alignment horizontal="center"/>
    </xf>
    <xf numFmtId="0" fontId="55" fillId="35" borderId="299" xfId="0" applyFont="1" applyFill="1" applyBorder="1" applyAlignment="1">
      <alignment horizontal="center" vertical="center" wrapText="1" shrinkToFit="1"/>
    </xf>
    <xf numFmtId="0" fontId="55" fillId="35" borderId="350" xfId="0" applyFont="1" applyFill="1" applyBorder="1" applyAlignment="1">
      <alignment horizontal="center" vertical="center" wrapText="1" shrinkToFit="1"/>
    </xf>
    <xf numFmtId="0" fontId="55" fillId="35" borderId="290" xfId="0" applyFont="1" applyFill="1" applyBorder="1" applyAlignment="1">
      <alignment horizontal="center" vertical="center" wrapText="1" shrinkToFit="1"/>
    </xf>
    <xf numFmtId="0" fontId="55" fillId="35" borderId="318" xfId="0" applyFont="1" applyFill="1" applyBorder="1" applyAlignment="1">
      <alignment horizontal="center" vertical="center" wrapText="1" shrinkToFit="1"/>
    </xf>
    <xf numFmtId="0" fontId="55" fillId="35" borderId="343" xfId="0" applyFont="1" applyFill="1" applyBorder="1" applyAlignment="1">
      <alignment horizontal="center" vertical="center" wrapText="1" shrinkToFit="1"/>
    </xf>
    <xf numFmtId="0" fontId="60" fillId="35" borderId="370" xfId="0" applyFont="1" applyFill="1" applyBorder="1" applyAlignment="1" applyProtection="1">
      <alignment horizontal="center"/>
      <protection locked="0"/>
    </xf>
    <xf numFmtId="0" fontId="60" fillId="35" borderId="371" xfId="0" applyFont="1" applyFill="1" applyBorder="1" applyAlignment="1" applyProtection="1">
      <alignment horizontal="center"/>
      <protection locked="0"/>
    </xf>
    <xf numFmtId="0" fontId="60" fillId="35" borderId="372" xfId="0" applyFont="1" applyFill="1" applyBorder="1" applyAlignment="1" applyProtection="1">
      <alignment horizontal="center"/>
      <protection locked="0"/>
    </xf>
    <xf numFmtId="0" fontId="60" fillId="35" borderId="324" xfId="0" applyFont="1" applyFill="1" applyBorder="1" applyAlignment="1" applyProtection="1">
      <alignment horizontal="center"/>
      <protection locked="0"/>
    </xf>
    <xf numFmtId="0" fontId="60" fillId="35" borderId="325" xfId="0" applyFont="1" applyFill="1" applyBorder="1" applyAlignment="1" applyProtection="1">
      <alignment horizontal="center"/>
      <protection locked="0"/>
    </xf>
    <xf numFmtId="0" fontId="60" fillId="35" borderId="340" xfId="0" applyFont="1" applyFill="1" applyBorder="1" applyAlignment="1" applyProtection="1">
      <alignment horizontal="center"/>
      <protection locked="0"/>
    </xf>
    <xf numFmtId="0" fontId="60" fillId="35" borderId="345" xfId="0" applyFont="1" applyFill="1" applyBorder="1" applyAlignment="1" applyProtection="1">
      <alignment horizontal="center"/>
      <protection locked="0"/>
    </xf>
    <xf numFmtId="0" fontId="60" fillId="35" borderId="346" xfId="0" applyFont="1" applyFill="1" applyBorder="1" applyAlignment="1" applyProtection="1">
      <alignment horizontal="center"/>
      <protection locked="0"/>
    </xf>
    <xf numFmtId="0" fontId="60" fillId="35" borderId="347" xfId="0" applyFont="1" applyFill="1" applyBorder="1" applyAlignment="1" applyProtection="1">
      <alignment horizontal="center"/>
      <protection locked="0"/>
    </xf>
    <xf numFmtId="0" fontId="60" fillId="35" borderId="370" xfId="0" applyFont="1" applyFill="1" applyBorder="1" applyAlignment="1" applyProtection="1">
      <alignment horizontal="left"/>
      <protection locked="0"/>
    </xf>
    <xf numFmtId="0" fontId="60" fillId="35" borderId="371" xfId="0" applyFont="1" applyFill="1" applyBorder="1" applyAlignment="1" applyProtection="1">
      <alignment horizontal="left"/>
      <protection locked="0"/>
    </xf>
    <xf numFmtId="0" fontId="60" fillId="35" borderId="372" xfId="0" applyFont="1" applyFill="1" applyBorder="1" applyAlignment="1" applyProtection="1">
      <alignment horizontal="left"/>
      <protection locked="0"/>
    </xf>
    <xf numFmtId="0" fontId="60" fillId="35" borderId="320" xfId="0" applyFont="1" applyFill="1" applyBorder="1" applyAlignment="1" applyProtection="1">
      <alignment horizontal="left"/>
      <protection locked="0"/>
    </xf>
    <xf numFmtId="0" fontId="60" fillId="35" borderId="326" xfId="0" applyFont="1" applyFill="1" applyBorder="1" applyAlignment="1" applyProtection="1">
      <alignment horizontal="left"/>
      <protection locked="0"/>
    </xf>
    <xf numFmtId="0" fontId="60" fillId="35" borderId="365" xfId="0" applyFont="1" applyFill="1" applyBorder="1" applyAlignment="1" applyProtection="1">
      <alignment horizontal="left"/>
      <protection locked="0"/>
    </xf>
    <xf numFmtId="0" fontId="60" fillId="35" borderId="321" xfId="0" applyFont="1" applyFill="1" applyBorder="1" applyAlignment="1" applyProtection="1">
      <alignment horizontal="center"/>
      <protection locked="0"/>
    </xf>
    <xf numFmtId="0" fontId="60" fillId="35" borderId="327" xfId="0" applyFont="1" applyFill="1" applyBorder="1" applyAlignment="1" applyProtection="1">
      <alignment horizontal="center"/>
      <protection locked="0"/>
    </xf>
    <xf numFmtId="0" fontId="60" fillId="35" borderId="366" xfId="0" applyFont="1" applyFill="1" applyBorder="1" applyAlignment="1" applyProtection="1">
      <alignment horizontal="center"/>
      <protection locked="0"/>
    </xf>
    <xf numFmtId="0" fontId="60" fillId="35" borderId="367" xfId="0" applyFont="1" applyFill="1" applyBorder="1" applyAlignment="1" applyProtection="1">
      <alignment horizontal="center"/>
      <protection locked="0"/>
    </xf>
    <xf numFmtId="0" fontId="60" fillId="35" borderId="373" xfId="0" applyFont="1" applyFill="1" applyBorder="1" applyAlignment="1" applyProtection="1">
      <alignment horizontal="center"/>
      <protection locked="0"/>
    </xf>
    <xf numFmtId="0" fontId="60" fillId="35" borderId="368" xfId="0" applyFont="1" applyFill="1" applyBorder="1" applyAlignment="1" applyProtection="1">
      <alignment horizontal="center"/>
      <protection locked="0"/>
    </xf>
    <xf numFmtId="0" fontId="60" fillId="35" borderId="320" xfId="0" applyFont="1" applyFill="1" applyBorder="1" applyAlignment="1" applyProtection="1">
      <alignment horizontal="center"/>
      <protection locked="0"/>
    </xf>
    <xf numFmtId="0" fontId="60" fillId="35" borderId="326" xfId="0" applyFont="1" applyFill="1" applyBorder="1" applyAlignment="1" applyProtection="1">
      <alignment horizontal="center"/>
      <protection locked="0"/>
    </xf>
    <xf numFmtId="0" fontId="60" fillId="35" borderId="365" xfId="0" applyFont="1" applyFill="1" applyBorder="1" applyAlignment="1" applyProtection="1">
      <alignment horizontal="center"/>
      <protection locked="0"/>
    </xf>
    <xf numFmtId="0" fontId="60" fillId="35" borderId="319" xfId="0" applyFont="1" applyFill="1" applyBorder="1" applyAlignment="1" applyProtection="1">
      <alignment horizontal="center"/>
      <protection locked="0"/>
    </xf>
    <xf numFmtId="0" fontId="60" fillId="35" borderId="377" xfId="0" applyFont="1" applyFill="1" applyBorder="1" applyAlignment="1" applyProtection="1">
      <alignment horizontal="center"/>
      <protection locked="0"/>
    </xf>
    <xf numFmtId="0" fontId="60" fillId="35" borderId="369" xfId="0" applyFont="1" applyFill="1" applyBorder="1" applyAlignment="1" applyProtection="1">
      <alignment horizontal="center"/>
      <protection locked="0"/>
    </xf>
    <xf numFmtId="0" fontId="60" fillId="35" borderId="379" xfId="0" applyFont="1" applyFill="1" applyBorder="1" applyAlignment="1" applyProtection="1">
      <alignment horizontal="center"/>
      <protection locked="0"/>
    </xf>
    <xf numFmtId="0" fontId="60" fillId="35" borderId="380" xfId="0" applyFont="1" applyFill="1" applyBorder="1" applyAlignment="1" applyProtection="1">
      <alignment horizontal="center"/>
      <protection locked="0"/>
    </xf>
    <xf numFmtId="0" fontId="60" fillId="35" borderId="381" xfId="0" applyFont="1" applyFill="1" applyBorder="1" applyAlignment="1" applyProtection="1">
      <alignment horizontal="center"/>
      <protection locked="0"/>
    </xf>
    <xf numFmtId="0" fontId="55" fillId="35" borderId="382" xfId="0" applyFont="1" applyFill="1" applyBorder="1" applyAlignment="1">
      <alignment horizontal="center" vertical="center" wrapText="1" shrinkToFit="1"/>
    </xf>
    <xf numFmtId="0" fontId="55" fillId="35" borderId="328" xfId="0" applyFont="1" applyFill="1" applyBorder="1" applyAlignment="1">
      <alignment horizontal="center" vertical="center" wrapText="1" shrinkToFit="1"/>
    </xf>
    <xf numFmtId="0" fontId="60" fillId="35" borderId="374" xfId="0" applyFont="1" applyFill="1" applyBorder="1" applyAlignment="1" applyProtection="1">
      <alignment horizontal="center"/>
      <protection locked="0"/>
    </xf>
    <xf numFmtId="0" fontId="60" fillId="35" borderId="378" xfId="0" applyFont="1" applyFill="1" applyBorder="1" applyAlignment="1" applyProtection="1">
      <alignment horizontal="center"/>
      <protection locked="0"/>
    </xf>
    <xf numFmtId="0" fontId="60" fillId="35" borderId="375" xfId="0" applyFont="1" applyFill="1" applyBorder="1" applyAlignment="1" applyProtection="1">
      <alignment horizontal="center"/>
      <protection locked="0"/>
    </xf>
    <xf numFmtId="0" fontId="83" fillId="39" borderId="336" xfId="0" applyFont="1" applyFill="1" applyBorder="1" applyAlignment="1">
      <alignment horizontal="center" vertical="center"/>
    </xf>
    <xf numFmtId="0" fontId="55" fillId="35" borderId="402" xfId="0" applyFont="1" applyFill="1" applyBorder="1" applyAlignment="1">
      <alignment horizontal="center" vertical="center" wrapText="1" shrinkToFit="1"/>
    </xf>
    <xf numFmtId="0" fontId="124" fillId="59" borderId="10" xfId="5" applyFill="1" applyBorder="1" applyAlignment="1" applyProtection="1">
      <alignment horizontal="center" shrinkToFit="1"/>
      <protection locked="0"/>
    </xf>
    <xf numFmtId="0" fontId="124" fillId="59" borderId="11" xfId="5" applyFill="1" applyBorder="1" applyAlignment="1" applyProtection="1">
      <alignment horizontal="center" shrinkToFit="1"/>
      <protection locked="0"/>
    </xf>
    <xf numFmtId="0" fontId="59" fillId="37" borderId="309" xfId="0" applyFont="1" applyFill="1" applyBorder="1" applyAlignment="1" applyProtection="1">
      <alignment horizontal="left" vertical="center"/>
      <protection locked="0"/>
    </xf>
    <xf numFmtId="0" fontId="59" fillId="37" borderId="310" xfId="0" applyFont="1" applyFill="1" applyBorder="1" applyAlignment="1" applyProtection="1">
      <alignment horizontal="left" vertical="center"/>
      <protection locked="0"/>
    </xf>
    <xf numFmtId="0" fontId="109" fillId="37" borderId="384" xfId="0" applyFont="1" applyFill="1" applyBorder="1" applyAlignment="1">
      <alignment horizontal="center" vertical="center" wrapText="1" shrinkToFit="1"/>
    </xf>
    <xf numFmtId="0" fontId="109" fillId="37" borderId="386" xfId="0" applyFont="1" applyFill="1" applyBorder="1" applyAlignment="1">
      <alignment horizontal="center" vertical="center" wrapText="1" shrinkToFit="1"/>
    </xf>
    <xf numFmtId="0" fontId="109" fillId="37" borderId="388" xfId="0" applyFont="1" applyFill="1" applyBorder="1" applyAlignment="1">
      <alignment horizontal="center" vertical="center" wrapText="1" shrinkToFit="1"/>
    </xf>
    <xf numFmtId="0" fontId="55" fillId="35" borderId="385" xfId="0" applyFont="1" applyFill="1" applyBorder="1" applyAlignment="1" applyProtection="1">
      <alignment horizontal="center" vertical="center" wrapText="1" shrinkToFit="1"/>
      <protection locked="0"/>
    </xf>
    <xf numFmtId="0" fontId="55" fillId="35" borderId="387" xfId="0" applyFont="1" applyFill="1" applyBorder="1" applyAlignment="1" applyProtection="1">
      <alignment horizontal="center" vertical="center" wrapText="1" shrinkToFit="1"/>
      <protection locked="0"/>
    </xf>
    <xf numFmtId="0" fontId="102" fillId="39" borderId="308" xfId="0" applyFont="1" applyFill="1" applyBorder="1" applyAlignment="1">
      <alignment horizontal="center" vertical="center"/>
    </xf>
    <xf numFmtId="0" fontId="102" fillId="39" borderId="310" xfId="0" applyFont="1" applyFill="1" applyBorder="1" applyAlignment="1">
      <alignment horizontal="center" vertical="center"/>
    </xf>
    <xf numFmtId="0" fontId="110" fillId="37" borderId="389" xfId="0" applyFont="1" applyFill="1" applyBorder="1" applyAlignment="1">
      <alignment horizontal="center" vertical="center" wrapText="1" shrinkToFit="1"/>
    </xf>
    <xf numFmtId="0" fontId="110" fillId="37" borderId="0" xfId="0" applyFont="1" applyFill="1" applyAlignment="1">
      <alignment horizontal="center" vertical="center" wrapText="1" shrinkToFit="1"/>
    </xf>
    <xf numFmtId="0" fontId="110" fillId="37" borderId="316" xfId="0" applyFont="1" applyFill="1" applyBorder="1" applyAlignment="1">
      <alignment horizontal="center" vertical="center" wrapText="1" shrinkToFit="1"/>
    </xf>
    <xf numFmtId="0" fontId="110" fillId="37" borderId="313" xfId="0" applyFont="1" applyFill="1" applyBorder="1" applyAlignment="1">
      <alignment horizontal="center" vertical="center" wrapText="1" shrinkToFit="1"/>
    </xf>
    <xf numFmtId="0" fontId="110" fillId="37" borderId="393" xfId="0" applyFont="1" applyFill="1" applyBorder="1" applyAlignment="1">
      <alignment horizontal="center" vertical="center" wrapText="1" shrinkToFit="1"/>
    </xf>
    <xf numFmtId="0" fontId="55" fillId="22" borderId="328" xfId="0" applyFont="1" applyFill="1" applyBorder="1" applyAlignment="1">
      <alignment horizontal="center" vertical="center"/>
    </xf>
    <xf numFmtId="0" fontId="55" fillId="22" borderId="394" xfId="0" applyFont="1" applyFill="1" applyBorder="1" applyAlignment="1">
      <alignment horizontal="center" vertical="center"/>
    </xf>
    <xf numFmtId="0" fontId="102" fillId="39" borderId="308" xfId="0" applyFont="1" applyFill="1" applyBorder="1" applyAlignment="1">
      <alignment horizontal="center" vertical="center" wrapText="1"/>
    </xf>
    <xf numFmtId="0" fontId="102" fillId="39" borderId="310" xfId="0" applyFont="1" applyFill="1" applyBorder="1" applyAlignment="1">
      <alignment horizontal="center" vertical="center" wrapText="1"/>
    </xf>
    <xf numFmtId="0" fontId="55" fillId="22" borderId="429" xfId="0" applyFont="1" applyFill="1" applyBorder="1" applyAlignment="1">
      <alignment horizontal="center" vertical="center"/>
    </xf>
    <xf numFmtId="0" fontId="55" fillId="22" borderId="430" xfId="0" applyFont="1" applyFill="1" applyBorder="1" applyAlignment="1">
      <alignment horizontal="center" vertical="center"/>
    </xf>
    <xf numFmtId="0" fontId="124" fillId="52" borderId="10" xfId="5" applyFill="1" applyBorder="1" applyAlignment="1" applyProtection="1">
      <alignment horizontal="center" shrinkToFit="1"/>
      <protection locked="0"/>
    </xf>
    <xf numFmtId="0" fontId="124" fillId="52" borderId="11" xfId="5" applyFill="1" applyBorder="1" applyAlignment="1" applyProtection="1">
      <alignment horizontal="center" shrinkToFit="1"/>
      <protection locked="0"/>
    </xf>
    <xf numFmtId="0" fontId="55" fillId="8" borderId="308" xfId="0" applyFont="1" applyFill="1" applyBorder="1" applyAlignment="1">
      <alignment horizontal="center" vertical="center"/>
    </xf>
    <xf numFmtId="0" fontId="55" fillId="8" borderId="310" xfId="0" applyFont="1" applyFill="1" applyBorder="1" applyAlignment="1">
      <alignment horizontal="center" vertical="center"/>
    </xf>
    <xf numFmtId="0" fontId="65" fillId="8" borderId="308" xfId="0" applyFont="1" applyFill="1" applyBorder="1" applyAlignment="1" applyProtection="1">
      <alignment horizontal="left" vertical="center"/>
      <protection locked="0"/>
    </xf>
    <xf numFmtId="0" fontId="65" fillId="8" borderId="309" xfId="0" applyFont="1" applyFill="1" applyBorder="1" applyAlignment="1" applyProtection="1">
      <alignment horizontal="left" vertical="center"/>
      <protection locked="0"/>
    </xf>
    <xf numFmtId="0" fontId="65" fillId="8" borderId="310" xfId="0" applyFont="1" applyFill="1" applyBorder="1" applyAlignment="1" applyProtection="1">
      <alignment horizontal="left" vertical="center"/>
      <protection locked="0"/>
    </xf>
    <xf numFmtId="0" fontId="55" fillId="8" borderId="28" xfId="0" applyFont="1" applyFill="1" applyBorder="1" applyAlignment="1">
      <alignment horizontal="center" vertical="center"/>
    </xf>
    <xf numFmtId="0" fontId="115" fillId="49" borderId="28" xfId="2" applyFont="1" applyFill="1" applyBorder="1" applyAlignment="1">
      <alignment horizontal="center" vertical="center" wrapText="1"/>
    </xf>
    <xf numFmtId="0" fontId="0" fillId="0" borderId="71" xfId="0" applyBorder="1" applyAlignment="1">
      <alignment horizontal="center"/>
    </xf>
    <xf numFmtId="0" fontId="6" fillId="49" borderId="28" xfId="2" applyFont="1" applyFill="1" applyBorder="1" applyAlignment="1">
      <alignment horizontal="center" vertical="center" wrapText="1"/>
    </xf>
    <xf numFmtId="0" fontId="134" fillId="0" borderId="10" xfId="0" applyFont="1" applyBorder="1" applyAlignment="1">
      <alignment horizontal="center" vertical="center" wrapText="1"/>
    </xf>
    <xf numFmtId="0" fontId="134" fillId="0" borderId="27" xfId="0" applyFont="1" applyBorder="1" applyAlignment="1">
      <alignment horizontal="center" vertical="center" wrapText="1"/>
    </xf>
    <xf numFmtId="0" fontId="134" fillId="0" borderId="11" xfId="0" applyFont="1" applyBorder="1" applyAlignment="1">
      <alignment horizontal="center" vertical="center" wrapText="1"/>
    </xf>
    <xf numFmtId="0" fontId="135" fillId="54" borderId="9" xfId="2" applyFont="1" applyFill="1" applyBorder="1" applyAlignment="1">
      <alignment horizontal="center" vertical="center" wrapText="1"/>
    </xf>
    <xf numFmtId="0" fontId="0" fillId="21" borderId="9" xfId="0" applyFill="1" applyBorder="1" applyAlignment="1">
      <alignment horizontal="center" vertical="center" wrapText="1"/>
    </xf>
    <xf numFmtId="0" fontId="136" fillId="55" borderId="9" xfId="2" applyFont="1" applyFill="1" applyBorder="1" applyAlignment="1">
      <alignment horizontal="center" vertical="center" wrapText="1"/>
    </xf>
    <xf numFmtId="0" fontId="135" fillId="54" borderId="48" xfId="2" applyFont="1" applyFill="1" applyBorder="1" applyAlignment="1">
      <alignment horizontal="center" vertical="center" wrapText="1"/>
    </xf>
    <xf numFmtId="0" fontId="135" fillId="54" borderId="49" xfId="2" applyFont="1" applyFill="1" applyBorder="1" applyAlignment="1">
      <alignment horizontal="center" vertical="center" wrapText="1"/>
    </xf>
    <xf numFmtId="0" fontId="135" fillId="54" borderId="50" xfId="2" applyFont="1" applyFill="1" applyBorder="1" applyAlignment="1">
      <alignment horizontal="center" vertical="center" wrapText="1"/>
    </xf>
    <xf numFmtId="0" fontId="132" fillId="0" borderId="10" xfId="0" applyFont="1" applyBorder="1" applyAlignment="1">
      <alignment horizontal="center" vertical="center" wrapText="1"/>
    </xf>
    <xf numFmtId="0" fontId="132" fillId="0" borderId="27" xfId="0" applyFont="1" applyBorder="1" applyAlignment="1">
      <alignment horizontal="center" vertical="center" wrapText="1"/>
    </xf>
    <xf numFmtId="0" fontId="132" fillId="0" borderId="11" xfId="0" applyFont="1" applyBorder="1" applyAlignment="1">
      <alignment horizontal="center" vertical="center" wrapText="1"/>
    </xf>
    <xf numFmtId="0" fontId="134" fillId="0" borderId="9" xfId="0" applyFont="1" applyBorder="1" applyAlignment="1">
      <alignment horizontal="center" vertical="center" wrapText="1"/>
    </xf>
  </cellXfs>
  <cellStyles count="6">
    <cellStyle name="FONS" xfId="3" xr:uid="{00000000-0005-0000-0000-000000000000}"/>
    <cellStyle name="Hipervínculo" xfId="5" builtinId="8"/>
    <cellStyle name="Neutral" xfId="4" builtinId="28"/>
    <cellStyle name="Normal" xfId="0" builtinId="0"/>
    <cellStyle name="Normal 2" xfId="2" xr:uid="{00000000-0005-0000-0000-000004000000}"/>
    <cellStyle name="Porcentaje" xfId="1" builtinId="5"/>
  </cellStyles>
  <dxfs count="137">
    <dxf>
      <fill>
        <patternFill>
          <bgColor rgb="FFFF0000"/>
        </patternFill>
      </fill>
    </dxf>
    <dxf>
      <fill>
        <patternFill>
          <bgColor rgb="FFFF0000"/>
        </patternFill>
      </fill>
    </dxf>
    <dxf>
      <fill>
        <patternFill>
          <bgColor theme="9" tint="0.59996337778862885"/>
        </patternFill>
      </fill>
    </dxf>
    <dxf>
      <fill>
        <patternFill>
          <bgColor theme="9" tint="0.59996337778862885"/>
        </patternFill>
      </fill>
    </dxf>
    <dxf>
      <fill>
        <patternFill>
          <bgColor theme="9" tint="0.59996337778862885"/>
        </patternFill>
      </fill>
    </dxf>
    <dxf>
      <fill>
        <patternFill>
          <bgColor rgb="FFFFFF00"/>
        </patternFill>
      </fill>
    </dxf>
    <dxf>
      <fill>
        <patternFill>
          <bgColor rgb="FFFFFF00"/>
        </patternFill>
      </fill>
    </dxf>
    <dxf>
      <fill>
        <patternFill>
          <bgColor rgb="FFFFFF00"/>
        </patternFill>
      </fill>
    </dxf>
    <dxf>
      <fill>
        <patternFill>
          <bgColor rgb="FF92D050"/>
        </patternFill>
      </fill>
    </dxf>
    <dxf>
      <fill>
        <patternFill>
          <bgColor rgb="FF92D050"/>
        </patternFill>
      </fill>
    </dxf>
    <dxf>
      <fill>
        <patternFill>
          <bgColor rgb="FF009900"/>
        </patternFill>
      </fill>
    </dxf>
    <dxf>
      <fill>
        <patternFill>
          <bgColor rgb="FF00990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rgb="FFFFFF00"/>
        </patternFill>
      </fill>
    </dxf>
    <dxf>
      <fill>
        <patternFill>
          <bgColor rgb="FF00B050"/>
        </patternFill>
      </fill>
    </dxf>
    <dxf>
      <fill>
        <patternFill>
          <bgColor rgb="FFFF0000"/>
        </patternFill>
      </fill>
    </dxf>
    <dxf>
      <fill>
        <patternFill>
          <bgColor theme="2" tint="-0.749961851863155"/>
        </patternFill>
      </fill>
    </dxf>
    <dxf>
      <fill>
        <patternFill>
          <bgColor rgb="FFFF0000"/>
        </patternFill>
      </fill>
    </dxf>
    <dxf>
      <fill>
        <patternFill>
          <bgColor rgb="FFFFC7CE"/>
        </patternFill>
      </fill>
    </dxf>
    <dxf>
      <fill>
        <patternFill>
          <bgColor rgb="FFFFFF00"/>
        </patternFill>
      </fill>
    </dxf>
    <dxf>
      <fill>
        <patternFill>
          <bgColor rgb="FF00B050"/>
        </patternFill>
      </fill>
    </dxf>
  </dxfs>
  <tableStyles count="0" defaultTableStyle="TableStyleMedium2" defaultPivotStyle="PivotStyleLight16"/>
  <colors>
    <mruColors>
      <color rgb="FFCCFF66"/>
      <color rgb="FFCCFF33"/>
      <color rgb="FFFF3399"/>
      <color rgb="FF99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styles" Target="styles.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externalLink" Target="externalLinks/externalLink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sharedStrings" Target="sharedStrings.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3.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4.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_rels/chart5.xml.rels><?xml version="1.0" encoding="UTF-8" standalone="yes"?>
<Relationships xmlns="http://schemas.openxmlformats.org/package/2006/relationships"><Relationship Id="rId2" Type="http://schemas.microsoft.com/office/2011/relationships/chartColorStyle" Target="colors5.xml"/><Relationship Id="rId1" Type="http://schemas.microsoft.com/office/2011/relationships/chartStyle" Target="style5.xml"/></Relationships>
</file>

<file path=xl/charts/_rels/chart6.xml.rels><?xml version="1.0" encoding="UTF-8" standalone="yes"?>
<Relationships xmlns="http://schemas.openxmlformats.org/package/2006/relationships"><Relationship Id="rId2" Type="http://schemas.microsoft.com/office/2011/relationships/chartColorStyle" Target="colors6.xml"/><Relationship Id="rId1" Type="http://schemas.microsoft.com/office/2011/relationships/chartStyle" Target="style6.xml"/></Relationships>
</file>

<file path=xl/charts/_rels/chart7.xml.rels><?xml version="1.0" encoding="UTF-8" standalone="yes"?>
<Relationships xmlns="http://schemas.openxmlformats.org/package/2006/relationships"><Relationship Id="rId2" Type="http://schemas.microsoft.com/office/2011/relationships/chartColorStyle" Target="colors7.xml"/><Relationship Id="rId1" Type="http://schemas.microsoft.com/office/2011/relationships/chartStyle" Target="style7.xml"/></Relationships>
</file>

<file path=xl/charts/_rels/chart8.xml.rels><?xml version="1.0" encoding="UTF-8" standalone="yes"?>
<Relationships xmlns="http://schemas.openxmlformats.org/package/2006/relationships"><Relationship Id="rId1" Type="http://schemas.openxmlformats.org/officeDocument/2006/relationships/chartUserShapes" Target="../drawings/drawing7.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a:t>ANALISIS GRAFICO DE LOS RESULTADOS POR ENTORNO</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s-CO"/>
        </a:p>
      </c:txPr>
    </c:title>
    <c:autoTitleDeleted val="0"/>
    <c:plotArea>
      <c:layout/>
      <c:barChart>
        <c:barDir val="col"/>
        <c:grouping val="clustered"/>
        <c:varyColors val="0"/>
        <c:ser>
          <c:idx val="0"/>
          <c:order val="0"/>
          <c:spPr>
            <a:solidFill>
              <a:schemeClr val="accent1"/>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'2 AUD EXTERNA'!$C$165:$H$165</c:f>
              <c:strCache>
                <c:ptCount val="6"/>
                <c:pt idx="0">
                  <c:v>POLITICO-LEGAL</c:v>
                </c:pt>
                <c:pt idx="1">
                  <c:v>ECONOMICO</c:v>
                </c:pt>
                <c:pt idx="2">
                  <c:v>SOCIO-DEMOGRAFICO</c:v>
                </c:pt>
                <c:pt idx="3">
                  <c:v>TECNOLOGICO</c:v>
                </c:pt>
                <c:pt idx="4">
                  <c:v>AMBIENTAL</c:v>
                </c:pt>
                <c:pt idx="5">
                  <c:v>LEGAL</c:v>
                </c:pt>
              </c:strCache>
            </c:strRef>
          </c:cat>
          <c:val>
            <c:numRef>
              <c:f>'2 AUD EXTERNA'!$C$166:$H$166</c:f>
              <c:numCache>
                <c:formatCode>0%</c:formatCode>
                <c:ptCount val="6"/>
                <c:pt idx="0">
                  <c:v>0.54</c:v>
                </c:pt>
                <c:pt idx="1">
                  <c:v>0.64</c:v>
                </c:pt>
                <c:pt idx="2">
                  <c:v>0.8</c:v>
                </c:pt>
                <c:pt idx="3">
                  <c:v>0.83</c:v>
                </c:pt>
                <c:pt idx="4">
                  <c:v>0.54</c:v>
                </c:pt>
                <c:pt idx="5">
                  <c:v>0.67</c:v>
                </c:pt>
              </c:numCache>
            </c:numRef>
          </c:val>
          <c:extLst>
            <c:ext xmlns:c16="http://schemas.microsoft.com/office/drawing/2014/chart" uri="{C3380CC4-5D6E-409C-BE32-E72D297353CC}">
              <c16:uniqueId val="{00000000-DDBD-4033-9562-E1EC5D56DB83}"/>
            </c:ext>
          </c:extLst>
        </c:ser>
        <c:dLbls>
          <c:showLegendKey val="0"/>
          <c:showVal val="0"/>
          <c:showCatName val="0"/>
          <c:showSerName val="0"/>
          <c:showPercent val="0"/>
          <c:showBubbleSize val="0"/>
        </c:dLbls>
        <c:gapWidth val="219"/>
        <c:overlap val="-27"/>
        <c:axId val="1537736240"/>
        <c:axId val="1537742480"/>
      </c:barChart>
      <c:catAx>
        <c:axId val="1537736240"/>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1537742480"/>
        <c:crosses val="autoZero"/>
        <c:auto val="1"/>
        <c:lblAlgn val="ctr"/>
        <c:lblOffset val="100"/>
        <c:noMultiLvlLbl val="0"/>
      </c:catAx>
      <c:valAx>
        <c:axId val="1537742480"/>
        <c:scaling>
          <c:orientation val="minMax"/>
        </c:scaling>
        <c:delete val="0"/>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1537736240"/>
        <c:crosses val="autoZero"/>
        <c:crossBetween val="between"/>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s-CO"/>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s-CO"/>
              <a:t>PUNTUACION DEL ANALISIS</a:t>
            </a:r>
            <a:r>
              <a:rPr lang="es-CO" baseline="0"/>
              <a:t> ESTRUCTURADO POR AREA</a:t>
            </a:r>
            <a:endParaRPr lang="es-CO"/>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s-CO"/>
        </a:p>
      </c:txPr>
    </c:title>
    <c:autoTitleDeleted val="0"/>
    <c:plotArea>
      <c:layout/>
      <c:radarChart>
        <c:radarStyle val="marker"/>
        <c:varyColors val="0"/>
        <c:ser>
          <c:idx val="0"/>
          <c:order val="0"/>
          <c:spPr>
            <a:ln w="28575" cap="rnd">
              <a:solidFill>
                <a:schemeClr val="accent1"/>
              </a:solidFill>
              <a:round/>
            </a:ln>
            <a:effectLst/>
          </c:spPr>
          <c:marker>
            <c:symbol val="circle"/>
            <c:size val="5"/>
            <c:spPr>
              <a:solidFill>
                <a:schemeClr val="accent1"/>
              </a:solidFill>
              <a:ln w="9525">
                <a:solidFill>
                  <a:schemeClr val="accent1"/>
                </a:solidFill>
              </a:ln>
              <a:effectLst/>
            </c:spPr>
          </c:marker>
          <c:cat>
            <c:strRef>
              <c:f>'3 AUD INTERNA'!$C$435:$C$443</c:f>
              <c:strCache>
                <c:ptCount val="9"/>
                <c:pt idx="0">
                  <c:v>PROCESO DE DIRECCION</c:v>
                </c:pt>
                <c:pt idx="1">
                  <c:v>PROCESO DE RECURSOS HUMANOS</c:v>
                </c:pt>
                <c:pt idx="2">
                  <c:v>PROCESO DE COMPRAS Y ALMACEN</c:v>
                </c:pt>
                <c:pt idx="3">
                  <c:v>PROCESO DE PRESTACION DEL SERVICIO</c:v>
                </c:pt>
                <c:pt idx="4">
                  <c:v>PROCESO DE LOGISTICA</c:v>
                </c:pt>
                <c:pt idx="5">
                  <c:v>PROCESO COMERCIAL Y DE MERCADEO</c:v>
                </c:pt>
                <c:pt idx="6">
                  <c:v>PROCESO DE SERVICIO AL CLIENTE</c:v>
                </c:pt>
                <c:pt idx="7">
                  <c:v>PROCESO DE FINANZAS Y CONTABILIDAD</c:v>
                </c:pt>
                <c:pt idx="8">
                  <c:v>PROCESO DE GESTION DE CALIDAD</c:v>
                </c:pt>
              </c:strCache>
            </c:strRef>
          </c:cat>
          <c:val>
            <c:numRef>
              <c:f>'3 AUD INTERNA'!$D$435:$D$443</c:f>
              <c:numCache>
                <c:formatCode>General</c:formatCode>
                <c:ptCount val="9"/>
                <c:pt idx="0">
                  <c:v>179</c:v>
                </c:pt>
                <c:pt idx="1">
                  <c:v>0</c:v>
                </c:pt>
                <c:pt idx="2">
                  <c:v>0</c:v>
                </c:pt>
                <c:pt idx="3">
                  <c:v>0</c:v>
                </c:pt>
                <c:pt idx="4">
                  <c:v>0</c:v>
                </c:pt>
                <c:pt idx="5">
                  <c:v>0</c:v>
                </c:pt>
                <c:pt idx="6">
                  <c:v>0</c:v>
                </c:pt>
                <c:pt idx="7">
                  <c:v>0</c:v>
                </c:pt>
                <c:pt idx="8">
                  <c:v>0</c:v>
                </c:pt>
              </c:numCache>
            </c:numRef>
          </c:val>
          <c:extLst>
            <c:ext xmlns:c16="http://schemas.microsoft.com/office/drawing/2014/chart" uri="{C3380CC4-5D6E-409C-BE32-E72D297353CC}">
              <c16:uniqueId val="{00000000-2C80-4040-8926-C7900BFF3082}"/>
            </c:ext>
          </c:extLst>
        </c:ser>
        <c:dLbls>
          <c:showLegendKey val="0"/>
          <c:showVal val="0"/>
          <c:showCatName val="0"/>
          <c:showSerName val="0"/>
          <c:showPercent val="0"/>
          <c:showBubbleSize val="0"/>
        </c:dLbls>
        <c:axId val="765263647"/>
        <c:axId val="765266143"/>
      </c:radarChart>
      <c:catAx>
        <c:axId val="765263647"/>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765266143"/>
        <c:crosses val="autoZero"/>
        <c:auto val="1"/>
        <c:lblAlgn val="ctr"/>
        <c:lblOffset val="100"/>
        <c:noMultiLvlLbl val="0"/>
      </c:catAx>
      <c:valAx>
        <c:axId val="765266143"/>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765263647"/>
        <c:crosses val="autoZero"/>
        <c:crossBetween val="between"/>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s-CO"/>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a:t>PORCENTAJE DEL ANALISIS ESTRUCTURADOPOR AREAS</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s-CO"/>
        </a:p>
      </c:txPr>
    </c:title>
    <c:autoTitleDeleted val="0"/>
    <c:plotArea>
      <c:layout/>
      <c:radarChart>
        <c:radarStyle val="marker"/>
        <c:varyColors val="0"/>
        <c:ser>
          <c:idx val="2"/>
          <c:order val="2"/>
          <c:tx>
            <c:strRef>
              <c:f>'3 AUD INTERNA'!$F$434</c:f>
              <c:strCache>
                <c:ptCount val="1"/>
                <c:pt idx="0">
                  <c:v>PORCENTAJE</c:v>
                </c:pt>
              </c:strCache>
            </c:strRef>
          </c:tx>
          <c:spPr>
            <a:ln w="28575" cap="rnd">
              <a:solidFill>
                <a:schemeClr val="accent3"/>
              </a:solidFill>
              <a:round/>
            </a:ln>
            <a:effectLst/>
          </c:spPr>
          <c:marker>
            <c:symbol val="circle"/>
            <c:size val="5"/>
            <c:spPr>
              <a:solidFill>
                <a:schemeClr val="accent3"/>
              </a:solidFill>
              <a:ln w="9525">
                <a:solidFill>
                  <a:schemeClr val="accent3"/>
                </a:solidFill>
              </a:ln>
              <a:effectLst/>
            </c:spPr>
          </c:marker>
          <c:cat>
            <c:strRef>
              <c:f>'3 AUD INTERNA'!$C$435:$C$443</c:f>
              <c:strCache>
                <c:ptCount val="9"/>
                <c:pt idx="0">
                  <c:v>PROCESO DE DIRECCION</c:v>
                </c:pt>
                <c:pt idx="1">
                  <c:v>PROCESO DE RECURSOS HUMANOS</c:v>
                </c:pt>
                <c:pt idx="2">
                  <c:v>PROCESO DE COMPRAS Y ALMACEN</c:v>
                </c:pt>
                <c:pt idx="3">
                  <c:v>PROCESO DE PRESTACION DEL SERVICIO</c:v>
                </c:pt>
                <c:pt idx="4">
                  <c:v>PROCESO DE LOGISTICA</c:v>
                </c:pt>
                <c:pt idx="5">
                  <c:v>PROCESO COMERCIAL Y DE MERCADEO</c:v>
                </c:pt>
                <c:pt idx="6">
                  <c:v>PROCESO DE SERVICIO AL CLIENTE</c:v>
                </c:pt>
                <c:pt idx="7">
                  <c:v>PROCESO DE FINANZAS Y CONTABILIDAD</c:v>
                </c:pt>
                <c:pt idx="8">
                  <c:v>PROCESO DE GESTION DE CALIDAD</c:v>
                </c:pt>
              </c:strCache>
            </c:strRef>
          </c:cat>
          <c:val>
            <c:numRef>
              <c:f>'3 AUD INTERNA'!$F$435:$F$443</c:f>
              <c:numCache>
                <c:formatCode>0.00%</c:formatCode>
                <c:ptCount val="9"/>
                <c:pt idx="0">
                  <c:v>0.57741935483870965</c:v>
                </c:pt>
                <c:pt idx="1">
                  <c:v>0</c:v>
                </c:pt>
                <c:pt idx="2">
                  <c:v>0</c:v>
                </c:pt>
                <c:pt idx="3">
                  <c:v>0</c:v>
                </c:pt>
                <c:pt idx="4">
                  <c:v>0</c:v>
                </c:pt>
                <c:pt idx="5">
                  <c:v>0</c:v>
                </c:pt>
                <c:pt idx="6">
                  <c:v>0</c:v>
                </c:pt>
                <c:pt idx="7">
                  <c:v>0</c:v>
                </c:pt>
                <c:pt idx="8">
                  <c:v>0</c:v>
                </c:pt>
              </c:numCache>
            </c:numRef>
          </c:val>
          <c:extLst>
            <c:ext xmlns:c16="http://schemas.microsoft.com/office/drawing/2014/chart" uri="{C3380CC4-5D6E-409C-BE32-E72D297353CC}">
              <c16:uniqueId val="{00000002-08B7-4D22-B80D-A887FB03A4EC}"/>
            </c:ext>
          </c:extLst>
        </c:ser>
        <c:dLbls>
          <c:showLegendKey val="0"/>
          <c:showVal val="0"/>
          <c:showCatName val="0"/>
          <c:showSerName val="0"/>
          <c:showPercent val="0"/>
          <c:showBubbleSize val="0"/>
        </c:dLbls>
        <c:axId val="765218303"/>
        <c:axId val="765219967"/>
        <c:extLst>
          <c:ext xmlns:c15="http://schemas.microsoft.com/office/drawing/2012/chart" uri="{02D57815-91ED-43cb-92C2-25804820EDAC}">
            <c15:filteredRadarSeries>
              <c15:ser>
                <c:idx val="0"/>
                <c:order val="0"/>
                <c:tx>
                  <c:strRef>
                    <c:extLst>
                      <c:ext uri="{02D57815-91ED-43cb-92C2-25804820EDAC}">
                        <c15:formulaRef>
                          <c15:sqref>'3 AUD INTERNA'!$D$434</c15:sqref>
                        </c15:formulaRef>
                      </c:ext>
                    </c:extLst>
                    <c:strCache>
                      <c:ptCount val="1"/>
                      <c:pt idx="0">
                        <c:v>PUNTUACION</c:v>
                      </c:pt>
                    </c:strCache>
                  </c:strRef>
                </c:tx>
                <c:spPr>
                  <a:ln w="28575" cap="rnd">
                    <a:solidFill>
                      <a:schemeClr val="accent1"/>
                    </a:solidFill>
                    <a:round/>
                  </a:ln>
                  <a:effectLst/>
                </c:spPr>
                <c:marker>
                  <c:symbol val="circle"/>
                  <c:size val="5"/>
                  <c:spPr>
                    <a:solidFill>
                      <a:schemeClr val="accent1"/>
                    </a:solidFill>
                    <a:ln w="9525">
                      <a:solidFill>
                        <a:schemeClr val="accent1"/>
                      </a:solidFill>
                    </a:ln>
                    <a:effectLst/>
                  </c:spPr>
                </c:marker>
                <c:cat>
                  <c:strRef>
                    <c:extLst>
                      <c:ext uri="{02D57815-91ED-43cb-92C2-25804820EDAC}">
                        <c15:formulaRef>
                          <c15:sqref>'3 AUD INTERNA'!$C$435:$C$443</c15:sqref>
                        </c15:formulaRef>
                      </c:ext>
                    </c:extLst>
                    <c:strCache>
                      <c:ptCount val="9"/>
                      <c:pt idx="0">
                        <c:v>PROCESO DE DIRECCION</c:v>
                      </c:pt>
                      <c:pt idx="1">
                        <c:v>PROCESO DE RECURSOS HUMANOS</c:v>
                      </c:pt>
                      <c:pt idx="2">
                        <c:v>PROCESO DE COMPRAS Y ALMACEN</c:v>
                      </c:pt>
                      <c:pt idx="3">
                        <c:v>PROCESO DE PRESTACION DEL SERVICIO</c:v>
                      </c:pt>
                      <c:pt idx="4">
                        <c:v>PROCESO DE LOGISTICA</c:v>
                      </c:pt>
                      <c:pt idx="5">
                        <c:v>PROCESO COMERCIAL Y DE MERCADEO</c:v>
                      </c:pt>
                      <c:pt idx="6">
                        <c:v>PROCESO DE SERVICIO AL CLIENTE</c:v>
                      </c:pt>
                      <c:pt idx="7">
                        <c:v>PROCESO DE FINANZAS Y CONTABILIDAD</c:v>
                      </c:pt>
                      <c:pt idx="8">
                        <c:v>PROCESO DE GESTION DE CALIDAD</c:v>
                      </c:pt>
                    </c:strCache>
                  </c:strRef>
                </c:cat>
                <c:val>
                  <c:numRef>
                    <c:extLst>
                      <c:ext uri="{02D57815-91ED-43cb-92C2-25804820EDAC}">
                        <c15:formulaRef>
                          <c15:sqref>'3 AUD INTERNA'!$D$435:$D$443</c15:sqref>
                        </c15:formulaRef>
                      </c:ext>
                    </c:extLst>
                    <c:numCache>
                      <c:formatCode>General</c:formatCode>
                      <c:ptCount val="9"/>
                      <c:pt idx="0">
                        <c:v>179</c:v>
                      </c:pt>
                      <c:pt idx="1">
                        <c:v>0</c:v>
                      </c:pt>
                      <c:pt idx="2">
                        <c:v>0</c:v>
                      </c:pt>
                      <c:pt idx="3">
                        <c:v>0</c:v>
                      </c:pt>
                      <c:pt idx="4">
                        <c:v>0</c:v>
                      </c:pt>
                      <c:pt idx="5">
                        <c:v>0</c:v>
                      </c:pt>
                      <c:pt idx="6">
                        <c:v>0</c:v>
                      </c:pt>
                      <c:pt idx="7">
                        <c:v>0</c:v>
                      </c:pt>
                      <c:pt idx="8">
                        <c:v>0</c:v>
                      </c:pt>
                    </c:numCache>
                  </c:numRef>
                </c:val>
                <c:extLst>
                  <c:ext xmlns:c16="http://schemas.microsoft.com/office/drawing/2014/chart" uri="{C3380CC4-5D6E-409C-BE32-E72D297353CC}">
                    <c16:uniqueId val="{00000000-08B7-4D22-B80D-A887FB03A4EC}"/>
                  </c:ext>
                </c:extLst>
              </c15:ser>
            </c15:filteredRadarSeries>
            <c15:filteredRadarSeries>
              <c15:ser>
                <c:idx val="1"/>
                <c:order val="1"/>
                <c:tx>
                  <c:strRef>
                    <c:extLst xmlns:c15="http://schemas.microsoft.com/office/drawing/2012/chart">
                      <c:ext xmlns:c15="http://schemas.microsoft.com/office/drawing/2012/chart" uri="{02D57815-91ED-43cb-92C2-25804820EDAC}">
                        <c15:formulaRef>
                          <c15:sqref>'3 AUD INTERNA'!$E$434</c15:sqref>
                        </c15:formulaRef>
                      </c:ext>
                    </c:extLst>
                    <c:strCache>
                      <c:ptCount val="1"/>
                      <c:pt idx="0">
                        <c:v>PUNTUACION MAXIMA</c:v>
                      </c:pt>
                    </c:strCache>
                  </c:strRef>
                </c:tx>
                <c:spPr>
                  <a:ln w="28575" cap="rnd">
                    <a:solidFill>
                      <a:schemeClr val="accent2"/>
                    </a:solidFill>
                    <a:round/>
                  </a:ln>
                  <a:effectLst/>
                </c:spPr>
                <c:marker>
                  <c:symbol val="circle"/>
                  <c:size val="5"/>
                  <c:spPr>
                    <a:solidFill>
                      <a:schemeClr val="accent2"/>
                    </a:solidFill>
                    <a:ln w="9525">
                      <a:solidFill>
                        <a:schemeClr val="accent2"/>
                      </a:solidFill>
                    </a:ln>
                    <a:effectLst/>
                  </c:spPr>
                </c:marker>
                <c:cat>
                  <c:strRef>
                    <c:extLst xmlns:c15="http://schemas.microsoft.com/office/drawing/2012/chart">
                      <c:ext xmlns:c15="http://schemas.microsoft.com/office/drawing/2012/chart" uri="{02D57815-91ED-43cb-92C2-25804820EDAC}">
                        <c15:formulaRef>
                          <c15:sqref>'3 AUD INTERNA'!$C$435:$C$443</c15:sqref>
                        </c15:formulaRef>
                      </c:ext>
                    </c:extLst>
                    <c:strCache>
                      <c:ptCount val="9"/>
                      <c:pt idx="0">
                        <c:v>PROCESO DE DIRECCION</c:v>
                      </c:pt>
                      <c:pt idx="1">
                        <c:v>PROCESO DE RECURSOS HUMANOS</c:v>
                      </c:pt>
                      <c:pt idx="2">
                        <c:v>PROCESO DE COMPRAS Y ALMACEN</c:v>
                      </c:pt>
                      <c:pt idx="3">
                        <c:v>PROCESO DE PRESTACION DEL SERVICIO</c:v>
                      </c:pt>
                      <c:pt idx="4">
                        <c:v>PROCESO DE LOGISTICA</c:v>
                      </c:pt>
                      <c:pt idx="5">
                        <c:v>PROCESO COMERCIAL Y DE MERCADEO</c:v>
                      </c:pt>
                      <c:pt idx="6">
                        <c:v>PROCESO DE SERVICIO AL CLIENTE</c:v>
                      </c:pt>
                      <c:pt idx="7">
                        <c:v>PROCESO DE FINANZAS Y CONTABILIDAD</c:v>
                      </c:pt>
                      <c:pt idx="8">
                        <c:v>PROCESO DE GESTION DE CALIDAD</c:v>
                      </c:pt>
                    </c:strCache>
                  </c:strRef>
                </c:cat>
                <c:val>
                  <c:numRef>
                    <c:extLst xmlns:c15="http://schemas.microsoft.com/office/drawing/2012/chart">
                      <c:ext xmlns:c15="http://schemas.microsoft.com/office/drawing/2012/chart" uri="{02D57815-91ED-43cb-92C2-25804820EDAC}">
                        <c15:formulaRef>
                          <c15:sqref>'3 AUD INTERNA'!$E$435:$E$443</c15:sqref>
                        </c15:formulaRef>
                      </c:ext>
                    </c:extLst>
                    <c:numCache>
                      <c:formatCode>General</c:formatCode>
                      <c:ptCount val="9"/>
                      <c:pt idx="0">
                        <c:v>310</c:v>
                      </c:pt>
                      <c:pt idx="1">
                        <c:v>480</c:v>
                      </c:pt>
                      <c:pt idx="2">
                        <c:v>470</c:v>
                      </c:pt>
                      <c:pt idx="3">
                        <c:v>460</c:v>
                      </c:pt>
                      <c:pt idx="4">
                        <c:v>330</c:v>
                      </c:pt>
                      <c:pt idx="5">
                        <c:v>450</c:v>
                      </c:pt>
                      <c:pt idx="6">
                        <c:v>200</c:v>
                      </c:pt>
                      <c:pt idx="7">
                        <c:v>140</c:v>
                      </c:pt>
                      <c:pt idx="8">
                        <c:v>280</c:v>
                      </c:pt>
                    </c:numCache>
                  </c:numRef>
                </c:val>
                <c:extLst xmlns:c15="http://schemas.microsoft.com/office/drawing/2012/chart">
                  <c:ext xmlns:c16="http://schemas.microsoft.com/office/drawing/2014/chart" uri="{C3380CC4-5D6E-409C-BE32-E72D297353CC}">
                    <c16:uniqueId val="{00000001-08B7-4D22-B80D-A887FB03A4EC}"/>
                  </c:ext>
                </c:extLst>
              </c15:ser>
            </c15:filteredRadarSeries>
          </c:ext>
        </c:extLst>
      </c:radarChart>
      <c:catAx>
        <c:axId val="765218303"/>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765219967"/>
        <c:crosses val="autoZero"/>
        <c:auto val="1"/>
        <c:lblAlgn val="ctr"/>
        <c:lblOffset val="100"/>
        <c:noMultiLvlLbl val="0"/>
      </c:catAx>
      <c:valAx>
        <c:axId val="765219967"/>
        <c:scaling>
          <c:orientation val="minMax"/>
        </c:scaling>
        <c:delete val="0"/>
        <c:axPos val="l"/>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765218303"/>
        <c:crosses val="autoZero"/>
        <c:crossBetween val="between"/>
      </c:valAx>
      <c:spPr>
        <a:noFill/>
        <a:ln>
          <a:noFill/>
        </a:ln>
        <a:effectLst/>
      </c:spPr>
    </c:plotArea>
    <c:legend>
      <c:legendPos val="t"/>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s-CO"/>
    </a:p>
  </c:tx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s-MX"/>
              <a:t>COMPARATIVO EMPRESA 1 VRS</a:t>
            </a:r>
            <a:r>
              <a:rPr lang="es-MX" baseline="0"/>
              <a:t> NUESTRA EMPRESA</a:t>
            </a:r>
            <a:endParaRPr lang="es-MX"/>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s-CO"/>
        </a:p>
      </c:txPr>
    </c:title>
    <c:autoTitleDeleted val="0"/>
    <c:plotArea>
      <c:layout/>
      <c:radarChart>
        <c:radarStyle val="marker"/>
        <c:varyColors val="0"/>
        <c:ser>
          <c:idx val="0"/>
          <c:order val="0"/>
          <c:spPr>
            <a:ln w="28575" cap="rnd">
              <a:solidFill>
                <a:schemeClr val="accent1"/>
              </a:solidFill>
              <a:round/>
            </a:ln>
            <a:effectLst/>
          </c:spPr>
          <c:marker>
            <c:symbol val="circle"/>
            <c:size val="5"/>
            <c:spPr>
              <a:solidFill>
                <a:schemeClr val="accent1"/>
              </a:solidFill>
              <a:ln w="9525">
                <a:solidFill>
                  <a:schemeClr val="accent1"/>
                </a:solidFill>
              </a:ln>
              <a:effectLst/>
            </c:spPr>
          </c:marker>
          <c:cat>
            <c:strRef>
              <c:f>'4.2 PERFIL COMPET'!$B$7:$B$18</c:f>
              <c:strCache>
                <c:ptCount val="12"/>
                <c:pt idx="0">
                  <c:v>Mercadeo</c:v>
                </c:pt>
                <c:pt idx="1">
                  <c:v>Antigüedad y region</c:v>
                </c:pt>
                <c:pt idx="2">
                  <c:v>Gestion y control</c:v>
                </c:pt>
                <c:pt idx="3">
                  <c:v>Tecnologia</c:v>
                </c:pt>
                <c:pt idx="4">
                  <c:v>Lealtad de clientes</c:v>
                </c:pt>
                <c:pt idx="5">
                  <c:v>Participacion de mercado</c:v>
                </c:pt>
                <c:pt idx="6">
                  <c:v>Portafolio de servicios - productos</c:v>
                </c:pt>
                <c:pt idx="7">
                  <c:v>Servicio al cliente</c:v>
                </c:pt>
                <c:pt idx="8">
                  <c:v>Personal y perfil</c:v>
                </c:pt>
                <c:pt idx="9">
                  <c:v>Precios</c:v>
                </c:pt>
                <c:pt idx="10">
                  <c:v>Equipos</c:v>
                </c:pt>
                <c:pt idx="11">
                  <c:v>Segmento del mercado</c:v>
                </c:pt>
              </c:strCache>
            </c:strRef>
          </c:cat>
          <c:val>
            <c:numRef>
              <c:f>'4.2 PERFIL COMPET'!$C$7:$C$18</c:f>
              <c:numCache>
                <c:formatCode>General</c:formatCode>
                <c:ptCount val="12"/>
                <c:pt idx="0">
                  <c:v>0.09</c:v>
                </c:pt>
                <c:pt idx="1">
                  <c:v>0.08</c:v>
                </c:pt>
                <c:pt idx="2">
                  <c:v>0.08</c:v>
                </c:pt>
                <c:pt idx="3">
                  <c:v>0.08</c:v>
                </c:pt>
                <c:pt idx="4">
                  <c:v>0.08</c:v>
                </c:pt>
                <c:pt idx="5">
                  <c:v>0.08</c:v>
                </c:pt>
                <c:pt idx="6">
                  <c:v>0.09</c:v>
                </c:pt>
                <c:pt idx="7">
                  <c:v>0.08</c:v>
                </c:pt>
                <c:pt idx="8">
                  <c:v>0.08</c:v>
                </c:pt>
                <c:pt idx="9">
                  <c:v>0.09</c:v>
                </c:pt>
                <c:pt idx="10">
                  <c:v>0.08</c:v>
                </c:pt>
                <c:pt idx="11">
                  <c:v>0.09</c:v>
                </c:pt>
              </c:numCache>
            </c:numRef>
          </c:val>
          <c:extLst>
            <c:ext xmlns:c16="http://schemas.microsoft.com/office/drawing/2014/chart" uri="{C3380CC4-5D6E-409C-BE32-E72D297353CC}">
              <c16:uniqueId val="{00000000-EC8C-4045-A14B-C94FCCFCE626}"/>
            </c:ext>
          </c:extLst>
        </c:ser>
        <c:ser>
          <c:idx val="1"/>
          <c:order val="1"/>
          <c:spPr>
            <a:ln w="28575" cap="rnd">
              <a:solidFill>
                <a:schemeClr val="accent2"/>
              </a:solidFill>
              <a:round/>
            </a:ln>
            <a:effectLst/>
          </c:spPr>
          <c:marker>
            <c:symbol val="none"/>
          </c:marker>
          <c:cat>
            <c:strRef>
              <c:f>'4.2 PERFIL COMPET'!$B$7:$B$18</c:f>
              <c:strCache>
                <c:ptCount val="12"/>
                <c:pt idx="0">
                  <c:v>Mercadeo</c:v>
                </c:pt>
                <c:pt idx="1">
                  <c:v>Antigüedad y region</c:v>
                </c:pt>
                <c:pt idx="2">
                  <c:v>Gestion y control</c:v>
                </c:pt>
                <c:pt idx="3">
                  <c:v>Tecnologia</c:v>
                </c:pt>
                <c:pt idx="4">
                  <c:v>Lealtad de clientes</c:v>
                </c:pt>
                <c:pt idx="5">
                  <c:v>Participacion de mercado</c:v>
                </c:pt>
                <c:pt idx="6">
                  <c:v>Portafolio de servicios - productos</c:v>
                </c:pt>
                <c:pt idx="7">
                  <c:v>Servicio al cliente</c:v>
                </c:pt>
                <c:pt idx="8">
                  <c:v>Personal y perfil</c:v>
                </c:pt>
                <c:pt idx="9">
                  <c:v>Precios</c:v>
                </c:pt>
                <c:pt idx="10">
                  <c:v>Equipos</c:v>
                </c:pt>
                <c:pt idx="11">
                  <c:v>Segmento del mercado</c:v>
                </c:pt>
              </c:strCache>
            </c:strRef>
          </c:cat>
          <c:val>
            <c:numRef>
              <c:f>'4.2 PERFIL COMPET'!$D$7:$D$18</c:f>
              <c:numCache>
                <c:formatCode>General</c:formatCode>
                <c:ptCount val="12"/>
                <c:pt idx="0">
                  <c:v>10</c:v>
                </c:pt>
                <c:pt idx="1">
                  <c:v>9</c:v>
                </c:pt>
                <c:pt idx="2">
                  <c:v>9</c:v>
                </c:pt>
                <c:pt idx="3">
                  <c:v>8</c:v>
                </c:pt>
                <c:pt idx="4">
                  <c:v>8</c:v>
                </c:pt>
                <c:pt idx="5">
                  <c:v>9</c:v>
                </c:pt>
                <c:pt idx="6">
                  <c:v>10</c:v>
                </c:pt>
                <c:pt idx="7">
                  <c:v>9</c:v>
                </c:pt>
                <c:pt idx="8">
                  <c:v>9</c:v>
                </c:pt>
                <c:pt idx="9">
                  <c:v>7</c:v>
                </c:pt>
                <c:pt idx="10">
                  <c:v>8</c:v>
                </c:pt>
                <c:pt idx="11">
                  <c:v>10</c:v>
                </c:pt>
              </c:numCache>
            </c:numRef>
          </c:val>
          <c:extLst>
            <c:ext xmlns:c16="http://schemas.microsoft.com/office/drawing/2014/chart" uri="{C3380CC4-5D6E-409C-BE32-E72D297353CC}">
              <c16:uniqueId val="{00000001-EC8C-4045-A14B-C94FCCFCE626}"/>
            </c:ext>
          </c:extLst>
        </c:ser>
        <c:ser>
          <c:idx val="2"/>
          <c:order val="2"/>
          <c:spPr>
            <a:ln w="28575" cap="rnd">
              <a:solidFill>
                <a:schemeClr val="accent3"/>
              </a:solidFill>
              <a:round/>
            </a:ln>
            <a:effectLst/>
          </c:spPr>
          <c:marker>
            <c:symbol val="circle"/>
            <c:size val="5"/>
            <c:spPr>
              <a:solidFill>
                <a:schemeClr val="accent3"/>
              </a:solidFill>
              <a:ln w="9525">
                <a:solidFill>
                  <a:schemeClr val="accent3"/>
                </a:solidFill>
              </a:ln>
              <a:effectLst/>
            </c:spPr>
          </c:marker>
          <c:cat>
            <c:strRef>
              <c:f>'4.2 PERFIL COMPET'!$B$7:$B$18</c:f>
              <c:strCache>
                <c:ptCount val="12"/>
                <c:pt idx="0">
                  <c:v>Mercadeo</c:v>
                </c:pt>
                <c:pt idx="1">
                  <c:v>Antigüedad y region</c:v>
                </c:pt>
                <c:pt idx="2">
                  <c:v>Gestion y control</c:v>
                </c:pt>
                <c:pt idx="3">
                  <c:v>Tecnologia</c:v>
                </c:pt>
                <c:pt idx="4">
                  <c:v>Lealtad de clientes</c:v>
                </c:pt>
                <c:pt idx="5">
                  <c:v>Participacion de mercado</c:v>
                </c:pt>
                <c:pt idx="6">
                  <c:v>Portafolio de servicios - productos</c:v>
                </c:pt>
                <c:pt idx="7">
                  <c:v>Servicio al cliente</c:v>
                </c:pt>
                <c:pt idx="8">
                  <c:v>Personal y perfil</c:v>
                </c:pt>
                <c:pt idx="9">
                  <c:v>Precios</c:v>
                </c:pt>
                <c:pt idx="10">
                  <c:v>Equipos</c:v>
                </c:pt>
                <c:pt idx="11">
                  <c:v>Segmento del mercado</c:v>
                </c:pt>
              </c:strCache>
            </c:strRef>
          </c:cat>
          <c:val>
            <c:numRef>
              <c:f>'4.2 PERFIL COMPET'!$E$7:$E$18</c:f>
              <c:numCache>
                <c:formatCode>General</c:formatCode>
                <c:ptCount val="12"/>
                <c:pt idx="0">
                  <c:v>0.89999999999999991</c:v>
                </c:pt>
                <c:pt idx="1">
                  <c:v>0.72</c:v>
                </c:pt>
                <c:pt idx="2">
                  <c:v>0.72</c:v>
                </c:pt>
                <c:pt idx="3">
                  <c:v>0.64</c:v>
                </c:pt>
                <c:pt idx="4">
                  <c:v>0.64</c:v>
                </c:pt>
                <c:pt idx="5">
                  <c:v>0.72</c:v>
                </c:pt>
                <c:pt idx="6">
                  <c:v>0.89999999999999991</c:v>
                </c:pt>
                <c:pt idx="7">
                  <c:v>0.72</c:v>
                </c:pt>
                <c:pt idx="8">
                  <c:v>0.72</c:v>
                </c:pt>
                <c:pt idx="9">
                  <c:v>0.63</c:v>
                </c:pt>
                <c:pt idx="10">
                  <c:v>0.64</c:v>
                </c:pt>
                <c:pt idx="11">
                  <c:v>0.89999999999999991</c:v>
                </c:pt>
              </c:numCache>
            </c:numRef>
          </c:val>
          <c:extLst>
            <c:ext xmlns:c16="http://schemas.microsoft.com/office/drawing/2014/chart" uri="{C3380CC4-5D6E-409C-BE32-E72D297353CC}">
              <c16:uniqueId val="{00000002-EC8C-4045-A14B-C94FCCFCE626}"/>
            </c:ext>
          </c:extLst>
        </c:ser>
        <c:ser>
          <c:idx val="3"/>
          <c:order val="3"/>
          <c:spPr>
            <a:ln w="28575" cap="rnd">
              <a:solidFill>
                <a:schemeClr val="accent4"/>
              </a:solidFill>
              <a:round/>
            </a:ln>
            <a:effectLst/>
          </c:spPr>
          <c:marker>
            <c:symbol val="circle"/>
            <c:size val="5"/>
            <c:spPr>
              <a:solidFill>
                <a:schemeClr val="accent4"/>
              </a:solidFill>
              <a:ln w="9525">
                <a:solidFill>
                  <a:schemeClr val="accent4"/>
                </a:solidFill>
              </a:ln>
              <a:effectLst/>
            </c:spPr>
          </c:marker>
          <c:cat>
            <c:strRef>
              <c:f>'4.2 PERFIL COMPET'!$B$7:$B$18</c:f>
              <c:strCache>
                <c:ptCount val="12"/>
                <c:pt idx="0">
                  <c:v>Mercadeo</c:v>
                </c:pt>
                <c:pt idx="1">
                  <c:v>Antigüedad y region</c:v>
                </c:pt>
                <c:pt idx="2">
                  <c:v>Gestion y control</c:v>
                </c:pt>
                <c:pt idx="3">
                  <c:v>Tecnologia</c:v>
                </c:pt>
                <c:pt idx="4">
                  <c:v>Lealtad de clientes</c:v>
                </c:pt>
                <c:pt idx="5">
                  <c:v>Participacion de mercado</c:v>
                </c:pt>
                <c:pt idx="6">
                  <c:v>Portafolio de servicios - productos</c:v>
                </c:pt>
                <c:pt idx="7">
                  <c:v>Servicio al cliente</c:v>
                </c:pt>
                <c:pt idx="8">
                  <c:v>Personal y perfil</c:v>
                </c:pt>
                <c:pt idx="9">
                  <c:v>Precios</c:v>
                </c:pt>
                <c:pt idx="10">
                  <c:v>Equipos</c:v>
                </c:pt>
                <c:pt idx="11">
                  <c:v>Segmento del mercado</c:v>
                </c:pt>
              </c:strCache>
            </c:strRef>
          </c:cat>
          <c:val>
            <c:numRef>
              <c:f>'4.2 PERFIL COMPET'!$F$7:$F$18</c:f>
              <c:numCache>
                <c:formatCode>General</c:formatCode>
                <c:ptCount val="12"/>
                <c:pt idx="0">
                  <c:v>9</c:v>
                </c:pt>
                <c:pt idx="1">
                  <c:v>9</c:v>
                </c:pt>
                <c:pt idx="2">
                  <c:v>8</c:v>
                </c:pt>
                <c:pt idx="3">
                  <c:v>8</c:v>
                </c:pt>
                <c:pt idx="4">
                  <c:v>8</c:v>
                </c:pt>
                <c:pt idx="5">
                  <c:v>8</c:v>
                </c:pt>
                <c:pt idx="6">
                  <c:v>9</c:v>
                </c:pt>
                <c:pt idx="7">
                  <c:v>8</c:v>
                </c:pt>
                <c:pt idx="8">
                  <c:v>8</c:v>
                </c:pt>
                <c:pt idx="9">
                  <c:v>7</c:v>
                </c:pt>
                <c:pt idx="10">
                  <c:v>8</c:v>
                </c:pt>
                <c:pt idx="11">
                  <c:v>9</c:v>
                </c:pt>
              </c:numCache>
            </c:numRef>
          </c:val>
          <c:extLst>
            <c:ext xmlns:c16="http://schemas.microsoft.com/office/drawing/2014/chart" uri="{C3380CC4-5D6E-409C-BE32-E72D297353CC}">
              <c16:uniqueId val="{00000003-EC8C-4045-A14B-C94FCCFCE626}"/>
            </c:ext>
          </c:extLst>
        </c:ser>
        <c:ser>
          <c:idx val="4"/>
          <c:order val="4"/>
          <c:spPr>
            <a:ln w="28575" cap="rnd">
              <a:solidFill>
                <a:schemeClr val="accent5"/>
              </a:solidFill>
              <a:round/>
            </a:ln>
            <a:effectLst/>
          </c:spPr>
          <c:marker>
            <c:symbol val="circle"/>
            <c:size val="5"/>
            <c:spPr>
              <a:solidFill>
                <a:schemeClr val="accent5"/>
              </a:solidFill>
              <a:ln w="9525">
                <a:solidFill>
                  <a:schemeClr val="accent5"/>
                </a:solidFill>
              </a:ln>
              <a:effectLst/>
            </c:spPr>
          </c:marker>
          <c:cat>
            <c:strRef>
              <c:f>'4.2 PERFIL COMPET'!$B$7:$B$18</c:f>
              <c:strCache>
                <c:ptCount val="12"/>
                <c:pt idx="0">
                  <c:v>Mercadeo</c:v>
                </c:pt>
                <c:pt idx="1">
                  <c:v>Antigüedad y region</c:v>
                </c:pt>
                <c:pt idx="2">
                  <c:v>Gestion y control</c:v>
                </c:pt>
                <c:pt idx="3">
                  <c:v>Tecnologia</c:v>
                </c:pt>
                <c:pt idx="4">
                  <c:v>Lealtad de clientes</c:v>
                </c:pt>
                <c:pt idx="5">
                  <c:v>Participacion de mercado</c:v>
                </c:pt>
                <c:pt idx="6">
                  <c:v>Portafolio de servicios - productos</c:v>
                </c:pt>
                <c:pt idx="7">
                  <c:v>Servicio al cliente</c:v>
                </c:pt>
                <c:pt idx="8">
                  <c:v>Personal y perfil</c:v>
                </c:pt>
                <c:pt idx="9">
                  <c:v>Precios</c:v>
                </c:pt>
                <c:pt idx="10">
                  <c:v>Equipos</c:v>
                </c:pt>
                <c:pt idx="11">
                  <c:v>Segmento del mercado</c:v>
                </c:pt>
              </c:strCache>
            </c:strRef>
          </c:cat>
          <c:val>
            <c:numRef>
              <c:f>'4.2 PERFIL COMPET'!$G$7:$G$18</c:f>
              <c:numCache>
                <c:formatCode>General</c:formatCode>
                <c:ptCount val="12"/>
                <c:pt idx="0">
                  <c:v>0.80999999999999994</c:v>
                </c:pt>
                <c:pt idx="1">
                  <c:v>0.72</c:v>
                </c:pt>
                <c:pt idx="2">
                  <c:v>0.64</c:v>
                </c:pt>
                <c:pt idx="3">
                  <c:v>0.64</c:v>
                </c:pt>
                <c:pt idx="4">
                  <c:v>0.64</c:v>
                </c:pt>
                <c:pt idx="5">
                  <c:v>0.64</c:v>
                </c:pt>
                <c:pt idx="6">
                  <c:v>0.80999999999999994</c:v>
                </c:pt>
                <c:pt idx="7">
                  <c:v>0.64</c:v>
                </c:pt>
                <c:pt idx="8">
                  <c:v>0.64</c:v>
                </c:pt>
                <c:pt idx="9">
                  <c:v>0.63</c:v>
                </c:pt>
                <c:pt idx="10">
                  <c:v>0.64</c:v>
                </c:pt>
                <c:pt idx="11">
                  <c:v>0.80999999999999994</c:v>
                </c:pt>
              </c:numCache>
            </c:numRef>
          </c:val>
          <c:extLst>
            <c:ext xmlns:c16="http://schemas.microsoft.com/office/drawing/2014/chart" uri="{C3380CC4-5D6E-409C-BE32-E72D297353CC}">
              <c16:uniqueId val="{00000004-EC8C-4045-A14B-C94FCCFCE626}"/>
            </c:ext>
          </c:extLst>
        </c:ser>
        <c:ser>
          <c:idx val="5"/>
          <c:order val="5"/>
          <c:spPr>
            <a:ln w="28575" cap="rnd">
              <a:solidFill>
                <a:schemeClr val="accent6"/>
              </a:solidFill>
              <a:round/>
            </a:ln>
            <a:effectLst/>
          </c:spPr>
          <c:marker>
            <c:symbol val="none"/>
          </c:marker>
          <c:cat>
            <c:strRef>
              <c:f>'4.2 PERFIL COMPET'!$B$7:$B$18</c:f>
              <c:strCache>
                <c:ptCount val="12"/>
                <c:pt idx="0">
                  <c:v>Mercadeo</c:v>
                </c:pt>
                <c:pt idx="1">
                  <c:v>Antigüedad y region</c:v>
                </c:pt>
                <c:pt idx="2">
                  <c:v>Gestion y control</c:v>
                </c:pt>
                <c:pt idx="3">
                  <c:v>Tecnologia</c:v>
                </c:pt>
                <c:pt idx="4">
                  <c:v>Lealtad de clientes</c:v>
                </c:pt>
                <c:pt idx="5">
                  <c:v>Participacion de mercado</c:v>
                </c:pt>
                <c:pt idx="6">
                  <c:v>Portafolio de servicios - productos</c:v>
                </c:pt>
                <c:pt idx="7">
                  <c:v>Servicio al cliente</c:v>
                </c:pt>
                <c:pt idx="8">
                  <c:v>Personal y perfil</c:v>
                </c:pt>
                <c:pt idx="9">
                  <c:v>Precios</c:v>
                </c:pt>
                <c:pt idx="10">
                  <c:v>Equipos</c:v>
                </c:pt>
                <c:pt idx="11">
                  <c:v>Segmento del mercado</c:v>
                </c:pt>
              </c:strCache>
            </c:strRef>
          </c:cat>
          <c:val>
            <c:numRef>
              <c:f>'4.2 PERFIL COMPET'!$H$7:$H$18</c:f>
              <c:numCache>
                <c:formatCode>General</c:formatCode>
                <c:ptCount val="12"/>
                <c:pt idx="0">
                  <c:v>7</c:v>
                </c:pt>
                <c:pt idx="1">
                  <c:v>7</c:v>
                </c:pt>
                <c:pt idx="2">
                  <c:v>8</c:v>
                </c:pt>
                <c:pt idx="3">
                  <c:v>6</c:v>
                </c:pt>
                <c:pt idx="4">
                  <c:v>7</c:v>
                </c:pt>
                <c:pt idx="5">
                  <c:v>6</c:v>
                </c:pt>
                <c:pt idx="6">
                  <c:v>7</c:v>
                </c:pt>
                <c:pt idx="7">
                  <c:v>8</c:v>
                </c:pt>
                <c:pt idx="8">
                  <c:v>7</c:v>
                </c:pt>
                <c:pt idx="9">
                  <c:v>8</c:v>
                </c:pt>
                <c:pt idx="10">
                  <c:v>7</c:v>
                </c:pt>
                <c:pt idx="11">
                  <c:v>7</c:v>
                </c:pt>
              </c:numCache>
            </c:numRef>
          </c:val>
          <c:extLst>
            <c:ext xmlns:c16="http://schemas.microsoft.com/office/drawing/2014/chart" uri="{C3380CC4-5D6E-409C-BE32-E72D297353CC}">
              <c16:uniqueId val="{00000005-EC8C-4045-A14B-C94FCCFCE626}"/>
            </c:ext>
          </c:extLst>
        </c:ser>
        <c:ser>
          <c:idx val="6"/>
          <c:order val="6"/>
          <c:spPr>
            <a:ln w="28575" cap="rnd">
              <a:solidFill>
                <a:schemeClr val="accent1">
                  <a:lumMod val="60000"/>
                </a:schemeClr>
              </a:solidFill>
              <a:round/>
            </a:ln>
            <a:effectLst/>
          </c:spPr>
          <c:marker>
            <c:symbol val="circle"/>
            <c:size val="5"/>
            <c:spPr>
              <a:solidFill>
                <a:schemeClr val="accent1">
                  <a:lumMod val="60000"/>
                </a:schemeClr>
              </a:solidFill>
              <a:ln w="9525">
                <a:solidFill>
                  <a:schemeClr val="accent1">
                    <a:lumMod val="60000"/>
                  </a:schemeClr>
                </a:solidFill>
              </a:ln>
              <a:effectLst/>
            </c:spPr>
          </c:marker>
          <c:cat>
            <c:strRef>
              <c:f>'4.2 PERFIL COMPET'!$B$7:$B$18</c:f>
              <c:strCache>
                <c:ptCount val="12"/>
                <c:pt idx="0">
                  <c:v>Mercadeo</c:v>
                </c:pt>
                <c:pt idx="1">
                  <c:v>Antigüedad y region</c:v>
                </c:pt>
                <c:pt idx="2">
                  <c:v>Gestion y control</c:v>
                </c:pt>
                <c:pt idx="3">
                  <c:v>Tecnologia</c:v>
                </c:pt>
                <c:pt idx="4">
                  <c:v>Lealtad de clientes</c:v>
                </c:pt>
                <c:pt idx="5">
                  <c:v>Participacion de mercado</c:v>
                </c:pt>
                <c:pt idx="6">
                  <c:v>Portafolio de servicios - productos</c:v>
                </c:pt>
                <c:pt idx="7">
                  <c:v>Servicio al cliente</c:v>
                </c:pt>
                <c:pt idx="8">
                  <c:v>Personal y perfil</c:v>
                </c:pt>
                <c:pt idx="9">
                  <c:v>Precios</c:v>
                </c:pt>
                <c:pt idx="10">
                  <c:v>Equipos</c:v>
                </c:pt>
                <c:pt idx="11">
                  <c:v>Segmento del mercado</c:v>
                </c:pt>
              </c:strCache>
            </c:strRef>
          </c:cat>
          <c:val>
            <c:numRef>
              <c:f>'4.2 PERFIL COMPET'!$I$7:$I$18</c:f>
              <c:numCache>
                <c:formatCode>General</c:formatCode>
                <c:ptCount val="12"/>
                <c:pt idx="0">
                  <c:v>0.63</c:v>
                </c:pt>
                <c:pt idx="1">
                  <c:v>0.56000000000000005</c:v>
                </c:pt>
                <c:pt idx="2">
                  <c:v>0.64</c:v>
                </c:pt>
                <c:pt idx="3">
                  <c:v>0.48</c:v>
                </c:pt>
                <c:pt idx="4">
                  <c:v>0.56000000000000005</c:v>
                </c:pt>
                <c:pt idx="5">
                  <c:v>0.48</c:v>
                </c:pt>
                <c:pt idx="6">
                  <c:v>0.63</c:v>
                </c:pt>
                <c:pt idx="7">
                  <c:v>0.64</c:v>
                </c:pt>
                <c:pt idx="8">
                  <c:v>0.56000000000000005</c:v>
                </c:pt>
                <c:pt idx="9">
                  <c:v>0.72</c:v>
                </c:pt>
                <c:pt idx="10">
                  <c:v>0.56000000000000005</c:v>
                </c:pt>
                <c:pt idx="11">
                  <c:v>0.63</c:v>
                </c:pt>
              </c:numCache>
            </c:numRef>
          </c:val>
          <c:extLst>
            <c:ext xmlns:c16="http://schemas.microsoft.com/office/drawing/2014/chart" uri="{C3380CC4-5D6E-409C-BE32-E72D297353CC}">
              <c16:uniqueId val="{00000006-EC8C-4045-A14B-C94FCCFCE626}"/>
            </c:ext>
          </c:extLst>
        </c:ser>
        <c:ser>
          <c:idx val="7"/>
          <c:order val="7"/>
          <c:spPr>
            <a:ln w="28575" cap="rnd">
              <a:solidFill>
                <a:schemeClr val="accent2">
                  <a:lumMod val="60000"/>
                </a:schemeClr>
              </a:solidFill>
              <a:round/>
            </a:ln>
            <a:effectLst/>
          </c:spPr>
          <c:marker>
            <c:symbol val="circle"/>
            <c:size val="5"/>
            <c:spPr>
              <a:solidFill>
                <a:schemeClr val="accent2">
                  <a:lumMod val="60000"/>
                </a:schemeClr>
              </a:solidFill>
              <a:ln w="9525">
                <a:solidFill>
                  <a:schemeClr val="accent2">
                    <a:lumMod val="60000"/>
                  </a:schemeClr>
                </a:solidFill>
              </a:ln>
              <a:effectLst/>
            </c:spPr>
          </c:marker>
          <c:cat>
            <c:strRef>
              <c:f>'4.2 PERFIL COMPET'!$B$7:$B$18</c:f>
              <c:strCache>
                <c:ptCount val="12"/>
                <c:pt idx="0">
                  <c:v>Mercadeo</c:v>
                </c:pt>
                <c:pt idx="1">
                  <c:v>Antigüedad y region</c:v>
                </c:pt>
                <c:pt idx="2">
                  <c:v>Gestion y control</c:v>
                </c:pt>
                <c:pt idx="3">
                  <c:v>Tecnologia</c:v>
                </c:pt>
                <c:pt idx="4">
                  <c:v>Lealtad de clientes</c:v>
                </c:pt>
                <c:pt idx="5">
                  <c:v>Participacion de mercado</c:v>
                </c:pt>
                <c:pt idx="6">
                  <c:v>Portafolio de servicios - productos</c:v>
                </c:pt>
                <c:pt idx="7">
                  <c:v>Servicio al cliente</c:v>
                </c:pt>
                <c:pt idx="8">
                  <c:v>Personal y perfil</c:v>
                </c:pt>
                <c:pt idx="9">
                  <c:v>Precios</c:v>
                </c:pt>
                <c:pt idx="10">
                  <c:v>Equipos</c:v>
                </c:pt>
                <c:pt idx="11">
                  <c:v>Segmento del mercado</c:v>
                </c:pt>
              </c:strCache>
            </c:strRef>
          </c:cat>
          <c:val>
            <c:numRef>
              <c:f>'4.2 PERFIL COMPET'!$J$7:$J$18</c:f>
              <c:numCache>
                <c:formatCode>General</c:formatCode>
                <c:ptCount val="12"/>
                <c:pt idx="0">
                  <c:v>6</c:v>
                </c:pt>
                <c:pt idx="1">
                  <c:v>5</c:v>
                </c:pt>
                <c:pt idx="2">
                  <c:v>7</c:v>
                </c:pt>
                <c:pt idx="3">
                  <c:v>6</c:v>
                </c:pt>
                <c:pt idx="4">
                  <c:v>7</c:v>
                </c:pt>
                <c:pt idx="5">
                  <c:v>5</c:v>
                </c:pt>
                <c:pt idx="6">
                  <c:v>6</c:v>
                </c:pt>
                <c:pt idx="7">
                  <c:v>8</c:v>
                </c:pt>
                <c:pt idx="8">
                  <c:v>6</c:v>
                </c:pt>
                <c:pt idx="9">
                  <c:v>6</c:v>
                </c:pt>
                <c:pt idx="10">
                  <c:v>7</c:v>
                </c:pt>
                <c:pt idx="11">
                  <c:v>5</c:v>
                </c:pt>
              </c:numCache>
            </c:numRef>
          </c:val>
          <c:extLst>
            <c:ext xmlns:c16="http://schemas.microsoft.com/office/drawing/2014/chart" uri="{C3380CC4-5D6E-409C-BE32-E72D297353CC}">
              <c16:uniqueId val="{00000007-EC8C-4045-A14B-C94FCCFCE626}"/>
            </c:ext>
          </c:extLst>
        </c:ser>
        <c:ser>
          <c:idx val="8"/>
          <c:order val="8"/>
          <c:spPr>
            <a:ln w="28575" cap="rnd">
              <a:solidFill>
                <a:schemeClr val="accent3">
                  <a:lumMod val="60000"/>
                </a:schemeClr>
              </a:solidFill>
              <a:round/>
            </a:ln>
            <a:effectLst/>
          </c:spPr>
          <c:marker>
            <c:symbol val="circle"/>
            <c:size val="5"/>
            <c:spPr>
              <a:solidFill>
                <a:schemeClr val="accent3">
                  <a:lumMod val="60000"/>
                </a:schemeClr>
              </a:solidFill>
              <a:ln w="9525">
                <a:solidFill>
                  <a:schemeClr val="accent3">
                    <a:lumMod val="60000"/>
                  </a:schemeClr>
                </a:solidFill>
              </a:ln>
              <a:effectLst/>
            </c:spPr>
          </c:marker>
          <c:cat>
            <c:strRef>
              <c:f>'4.2 PERFIL COMPET'!$B$7:$B$18</c:f>
              <c:strCache>
                <c:ptCount val="12"/>
                <c:pt idx="0">
                  <c:v>Mercadeo</c:v>
                </c:pt>
                <c:pt idx="1">
                  <c:v>Antigüedad y region</c:v>
                </c:pt>
                <c:pt idx="2">
                  <c:v>Gestion y control</c:v>
                </c:pt>
                <c:pt idx="3">
                  <c:v>Tecnologia</c:v>
                </c:pt>
                <c:pt idx="4">
                  <c:v>Lealtad de clientes</c:v>
                </c:pt>
                <c:pt idx="5">
                  <c:v>Participacion de mercado</c:v>
                </c:pt>
                <c:pt idx="6">
                  <c:v>Portafolio de servicios - productos</c:v>
                </c:pt>
                <c:pt idx="7">
                  <c:v>Servicio al cliente</c:v>
                </c:pt>
                <c:pt idx="8">
                  <c:v>Personal y perfil</c:v>
                </c:pt>
                <c:pt idx="9">
                  <c:v>Precios</c:v>
                </c:pt>
                <c:pt idx="10">
                  <c:v>Equipos</c:v>
                </c:pt>
                <c:pt idx="11">
                  <c:v>Segmento del mercado</c:v>
                </c:pt>
              </c:strCache>
            </c:strRef>
          </c:cat>
          <c:val>
            <c:numRef>
              <c:f>'4.2 PERFIL COMPET'!$K$7:$K$18</c:f>
              <c:numCache>
                <c:formatCode>General</c:formatCode>
                <c:ptCount val="12"/>
                <c:pt idx="0">
                  <c:v>0.54</c:v>
                </c:pt>
                <c:pt idx="1">
                  <c:v>0.4</c:v>
                </c:pt>
                <c:pt idx="2">
                  <c:v>0.56000000000000005</c:v>
                </c:pt>
                <c:pt idx="3">
                  <c:v>0.48</c:v>
                </c:pt>
                <c:pt idx="4">
                  <c:v>0.56000000000000005</c:v>
                </c:pt>
                <c:pt idx="5">
                  <c:v>0.4</c:v>
                </c:pt>
                <c:pt idx="6">
                  <c:v>0.54</c:v>
                </c:pt>
                <c:pt idx="7">
                  <c:v>0.64</c:v>
                </c:pt>
                <c:pt idx="8">
                  <c:v>0.48</c:v>
                </c:pt>
                <c:pt idx="9">
                  <c:v>0.54</c:v>
                </c:pt>
                <c:pt idx="10">
                  <c:v>0.56000000000000005</c:v>
                </c:pt>
                <c:pt idx="11">
                  <c:v>0.44999999999999996</c:v>
                </c:pt>
              </c:numCache>
            </c:numRef>
          </c:val>
          <c:extLst>
            <c:ext xmlns:c16="http://schemas.microsoft.com/office/drawing/2014/chart" uri="{C3380CC4-5D6E-409C-BE32-E72D297353CC}">
              <c16:uniqueId val="{00000008-EC8C-4045-A14B-C94FCCFCE626}"/>
            </c:ext>
          </c:extLst>
        </c:ser>
        <c:ser>
          <c:idx val="9"/>
          <c:order val="9"/>
          <c:spPr>
            <a:ln w="28575" cap="rnd">
              <a:solidFill>
                <a:schemeClr val="accent4">
                  <a:lumMod val="60000"/>
                </a:schemeClr>
              </a:solidFill>
              <a:round/>
            </a:ln>
            <a:effectLst/>
          </c:spPr>
          <c:marker>
            <c:symbol val="none"/>
          </c:marker>
          <c:cat>
            <c:strRef>
              <c:f>'4.2 PERFIL COMPET'!$B$7:$B$18</c:f>
              <c:strCache>
                <c:ptCount val="12"/>
                <c:pt idx="0">
                  <c:v>Mercadeo</c:v>
                </c:pt>
                <c:pt idx="1">
                  <c:v>Antigüedad y region</c:v>
                </c:pt>
                <c:pt idx="2">
                  <c:v>Gestion y control</c:v>
                </c:pt>
                <c:pt idx="3">
                  <c:v>Tecnologia</c:v>
                </c:pt>
                <c:pt idx="4">
                  <c:v>Lealtad de clientes</c:v>
                </c:pt>
                <c:pt idx="5">
                  <c:v>Participacion de mercado</c:v>
                </c:pt>
                <c:pt idx="6">
                  <c:v>Portafolio de servicios - productos</c:v>
                </c:pt>
                <c:pt idx="7">
                  <c:v>Servicio al cliente</c:v>
                </c:pt>
                <c:pt idx="8">
                  <c:v>Personal y perfil</c:v>
                </c:pt>
                <c:pt idx="9">
                  <c:v>Precios</c:v>
                </c:pt>
                <c:pt idx="10">
                  <c:v>Equipos</c:v>
                </c:pt>
                <c:pt idx="11">
                  <c:v>Segmento del mercado</c:v>
                </c:pt>
              </c:strCache>
            </c:strRef>
          </c:cat>
          <c:val>
            <c:numRef>
              <c:f>'4.2 PERFIL COMPET'!$L$7:$L$18</c:f>
              <c:numCache>
                <c:formatCode>General</c:formatCode>
                <c:ptCount val="12"/>
                <c:pt idx="0">
                  <c:v>7</c:v>
                </c:pt>
                <c:pt idx="1">
                  <c:v>6</c:v>
                </c:pt>
                <c:pt idx="2">
                  <c:v>7</c:v>
                </c:pt>
                <c:pt idx="3">
                  <c:v>6</c:v>
                </c:pt>
                <c:pt idx="4">
                  <c:v>7</c:v>
                </c:pt>
                <c:pt idx="5">
                  <c:v>6</c:v>
                </c:pt>
                <c:pt idx="6">
                  <c:v>6</c:v>
                </c:pt>
                <c:pt idx="7">
                  <c:v>8</c:v>
                </c:pt>
                <c:pt idx="8">
                  <c:v>7</c:v>
                </c:pt>
                <c:pt idx="9">
                  <c:v>7</c:v>
                </c:pt>
                <c:pt idx="10">
                  <c:v>6</c:v>
                </c:pt>
                <c:pt idx="11">
                  <c:v>7</c:v>
                </c:pt>
              </c:numCache>
            </c:numRef>
          </c:val>
          <c:extLst>
            <c:ext xmlns:c16="http://schemas.microsoft.com/office/drawing/2014/chart" uri="{C3380CC4-5D6E-409C-BE32-E72D297353CC}">
              <c16:uniqueId val="{00000009-EC8C-4045-A14B-C94FCCFCE626}"/>
            </c:ext>
          </c:extLst>
        </c:ser>
        <c:dLbls>
          <c:showLegendKey val="0"/>
          <c:showVal val="0"/>
          <c:showCatName val="0"/>
          <c:showSerName val="0"/>
          <c:showPercent val="0"/>
          <c:showBubbleSize val="0"/>
        </c:dLbls>
        <c:axId val="96082816"/>
        <c:axId val="2001577776"/>
      </c:radarChart>
      <c:catAx>
        <c:axId val="96082816"/>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2001577776"/>
        <c:crosses val="autoZero"/>
        <c:auto val="1"/>
        <c:lblAlgn val="ctr"/>
        <c:lblOffset val="100"/>
        <c:noMultiLvlLbl val="0"/>
      </c:catAx>
      <c:valAx>
        <c:axId val="2001577776"/>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96082816"/>
        <c:crosses val="autoZero"/>
        <c:crossBetween val="between"/>
      </c:valAx>
      <c:spPr>
        <a:noFill/>
        <a:ln>
          <a:noFill/>
        </a:ln>
        <a:effectLst/>
      </c:spPr>
    </c:plotArea>
    <c:legend>
      <c:legendPos val="t"/>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s-CO"/>
    </a:p>
  </c:txPr>
  <c:printSettings>
    <c:headerFooter/>
    <c:pageMargins b="0.75" l="0.7" r="0.7" t="0.75" header="0.3" footer="0.3"/>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s-MX"/>
              <a:t>COMPARATIVO EMPRESA 2 VRS NUESTRA EMPRESA</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s-CO"/>
        </a:p>
      </c:txPr>
    </c:title>
    <c:autoTitleDeleted val="0"/>
    <c:plotArea>
      <c:layout/>
      <c:radarChart>
        <c:radarStyle val="marker"/>
        <c:varyColors val="0"/>
        <c:ser>
          <c:idx val="0"/>
          <c:order val="0"/>
          <c:spPr>
            <a:ln w="28575" cap="rnd">
              <a:solidFill>
                <a:schemeClr val="accent1"/>
              </a:solidFill>
              <a:round/>
            </a:ln>
            <a:effectLst/>
          </c:spPr>
          <c:marker>
            <c:symbol val="circle"/>
            <c:size val="5"/>
            <c:spPr>
              <a:solidFill>
                <a:schemeClr val="accent1"/>
              </a:solidFill>
              <a:ln w="9525">
                <a:solidFill>
                  <a:schemeClr val="accent1"/>
                </a:solidFill>
              </a:ln>
              <a:effectLst/>
            </c:spPr>
          </c:marker>
          <c:cat>
            <c:strRef>
              <c:f>'4.2 PERFIL COMPET'!$B$7:$B$18</c:f>
              <c:strCache>
                <c:ptCount val="12"/>
                <c:pt idx="0">
                  <c:v>Mercadeo</c:v>
                </c:pt>
                <c:pt idx="1">
                  <c:v>Antigüedad y region</c:v>
                </c:pt>
                <c:pt idx="2">
                  <c:v>Gestion y control</c:v>
                </c:pt>
                <c:pt idx="3">
                  <c:v>Tecnologia</c:v>
                </c:pt>
                <c:pt idx="4">
                  <c:v>Lealtad de clientes</c:v>
                </c:pt>
                <c:pt idx="5">
                  <c:v>Participacion de mercado</c:v>
                </c:pt>
                <c:pt idx="6">
                  <c:v>Portafolio de servicios - productos</c:v>
                </c:pt>
                <c:pt idx="7">
                  <c:v>Servicio al cliente</c:v>
                </c:pt>
                <c:pt idx="8">
                  <c:v>Personal y perfil</c:v>
                </c:pt>
                <c:pt idx="9">
                  <c:v>Precios</c:v>
                </c:pt>
                <c:pt idx="10">
                  <c:v>Equipos</c:v>
                </c:pt>
                <c:pt idx="11">
                  <c:v>Segmento del mercado</c:v>
                </c:pt>
              </c:strCache>
            </c:strRef>
          </c:cat>
          <c:val>
            <c:numRef>
              <c:f>'4.2 PERFIL COMPET'!$C$7:$C$18</c:f>
              <c:numCache>
                <c:formatCode>General</c:formatCode>
                <c:ptCount val="12"/>
                <c:pt idx="0">
                  <c:v>0.09</c:v>
                </c:pt>
                <c:pt idx="1">
                  <c:v>0.08</c:v>
                </c:pt>
                <c:pt idx="2">
                  <c:v>0.08</c:v>
                </c:pt>
                <c:pt idx="3">
                  <c:v>0.08</c:v>
                </c:pt>
                <c:pt idx="4">
                  <c:v>0.08</c:v>
                </c:pt>
                <c:pt idx="5">
                  <c:v>0.08</c:v>
                </c:pt>
                <c:pt idx="6">
                  <c:v>0.09</c:v>
                </c:pt>
                <c:pt idx="7">
                  <c:v>0.08</c:v>
                </c:pt>
                <c:pt idx="8">
                  <c:v>0.08</c:v>
                </c:pt>
                <c:pt idx="9">
                  <c:v>0.09</c:v>
                </c:pt>
                <c:pt idx="10">
                  <c:v>0.08</c:v>
                </c:pt>
                <c:pt idx="11">
                  <c:v>0.09</c:v>
                </c:pt>
              </c:numCache>
            </c:numRef>
          </c:val>
          <c:extLst>
            <c:ext xmlns:c16="http://schemas.microsoft.com/office/drawing/2014/chart" uri="{C3380CC4-5D6E-409C-BE32-E72D297353CC}">
              <c16:uniqueId val="{00000000-4394-4558-BEEA-7C48F99A3787}"/>
            </c:ext>
          </c:extLst>
        </c:ser>
        <c:ser>
          <c:idx val="1"/>
          <c:order val="1"/>
          <c:spPr>
            <a:ln w="28575" cap="rnd">
              <a:solidFill>
                <a:schemeClr val="accent2"/>
              </a:solidFill>
              <a:round/>
            </a:ln>
            <a:effectLst/>
          </c:spPr>
          <c:marker>
            <c:symbol val="circle"/>
            <c:size val="5"/>
            <c:spPr>
              <a:solidFill>
                <a:schemeClr val="accent2"/>
              </a:solidFill>
              <a:ln w="9525">
                <a:solidFill>
                  <a:schemeClr val="accent2"/>
                </a:solidFill>
              </a:ln>
              <a:effectLst/>
            </c:spPr>
          </c:marker>
          <c:cat>
            <c:strRef>
              <c:f>'4.2 PERFIL COMPET'!$B$7:$B$18</c:f>
              <c:strCache>
                <c:ptCount val="12"/>
                <c:pt idx="0">
                  <c:v>Mercadeo</c:v>
                </c:pt>
                <c:pt idx="1">
                  <c:v>Antigüedad y region</c:v>
                </c:pt>
                <c:pt idx="2">
                  <c:v>Gestion y control</c:v>
                </c:pt>
                <c:pt idx="3">
                  <c:v>Tecnologia</c:v>
                </c:pt>
                <c:pt idx="4">
                  <c:v>Lealtad de clientes</c:v>
                </c:pt>
                <c:pt idx="5">
                  <c:v>Participacion de mercado</c:v>
                </c:pt>
                <c:pt idx="6">
                  <c:v>Portafolio de servicios - productos</c:v>
                </c:pt>
                <c:pt idx="7">
                  <c:v>Servicio al cliente</c:v>
                </c:pt>
                <c:pt idx="8">
                  <c:v>Personal y perfil</c:v>
                </c:pt>
                <c:pt idx="9">
                  <c:v>Precios</c:v>
                </c:pt>
                <c:pt idx="10">
                  <c:v>Equipos</c:v>
                </c:pt>
                <c:pt idx="11">
                  <c:v>Segmento del mercado</c:v>
                </c:pt>
              </c:strCache>
            </c:strRef>
          </c:cat>
          <c:val>
            <c:numRef>
              <c:f>'4.2 PERFIL COMPET'!$D$7:$D$18</c:f>
              <c:numCache>
                <c:formatCode>General</c:formatCode>
                <c:ptCount val="12"/>
                <c:pt idx="0">
                  <c:v>10</c:v>
                </c:pt>
                <c:pt idx="1">
                  <c:v>9</c:v>
                </c:pt>
                <c:pt idx="2">
                  <c:v>9</c:v>
                </c:pt>
                <c:pt idx="3">
                  <c:v>8</c:v>
                </c:pt>
                <c:pt idx="4">
                  <c:v>8</c:v>
                </c:pt>
                <c:pt idx="5">
                  <c:v>9</c:v>
                </c:pt>
                <c:pt idx="6">
                  <c:v>10</c:v>
                </c:pt>
                <c:pt idx="7">
                  <c:v>9</c:v>
                </c:pt>
                <c:pt idx="8">
                  <c:v>9</c:v>
                </c:pt>
                <c:pt idx="9">
                  <c:v>7</c:v>
                </c:pt>
                <c:pt idx="10">
                  <c:v>8</c:v>
                </c:pt>
                <c:pt idx="11">
                  <c:v>10</c:v>
                </c:pt>
              </c:numCache>
            </c:numRef>
          </c:val>
          <c:extLst>
            <c:ext xmlns:c16="http://schemas.microsoft.com/office/drawing/2014/chart" uri="{C3380CC4-5D6E-409C-BE32-E72D297353CC}">
              <c16:uniqueId val="{00000001-4394-4558-BEEA-7C48F99A3787}"/>
            </c:ext>
          </c:extLst>
        </c:ser>
        <c:ser>
          <c:idx val="2"/>
          <c:order val="2"/>
          <c:spPr>
            <a:ln w="28575" cap="rnd">
              <a:solidFill>
                <a:schemeClr val="accent3"/>
              </a:solidFill>
              <a:round/>
            </a:ln>
            <a:effectLst/>
          </c:spPr>
          <c:marker>
            <c:symbol val="circle"/>
            <c:size val="5"/>
            <c:spPr>
              <a:solidFill>
                <a:schemeClr val="accent3"/>
              </a:solidFill>
              <a:ln w="9525">
                <a:solidFill>
                  <a:schemeClr val="accent3"/>
                </a:solidFill>
              </a:ln>
              <a:effectLst/>
            </c:spPr>
          </c:marker>
          <c:cat>
            <c:strRef>
              <c:f>'4.2 PERFIL COMPET'!$B$7:$B$18</c:f>
              <c:strCache>
                <c:ptCount val="12"/>
                <c:pt idx="0">
                  <c:v>Mercadeo</c:v>
                </c:pt>
                <c:pt idx="1">
                  <c:v>Antigüedad y region</c:v>
                </c:pt>
                <c:pt idx="2">
                  <c:v>Gestion y control</c:v>
                </c:pt>
                <c:pt idx="3">
                  <c:v>Tecnologia</c:v>
                </c:pt>
                <c:pt idx="4">
                  <c:v>Lealtad de clientes</c:v>
                </c:pt>
                <c:pt idx="5">
                  <c:v>Participacion de mercado</c:v>
                </c:pt>
                <c:pt idx="6">
                  <c:v>Portafolio de servicios - productos</c:v>
                </c:pt>
                <c:pt idx="7">
                  <c:v>Servicio al cliente</c:v>
                </c:pt>
                <c:pt idx="8">
                  <c:v>Personal y perfil</c:v>
                </c:pt>
                <c:pt idx="9">
                  <c:v>Precios</c:v>
                </c:pt>
                <c:pt idx="10">
                  <c:v>Equipos</c:v>
                </c:pt>
                <c:pt idx="11">
                  <c:v>Segmento del mercado</c:v>
                </c:pt>
              </c:strCache>
            </c:strRef>
          </c:cat>
          <c:val>
            <c:numRef>
              <c:f>'4.2 PERFIL COMPET'!$E$7:$E$18</c:f>
              <c:numCache>
                <c:formatCode>General</c:formatCode>
                <c:ptCount val="12"/>
                <c:pt idx="0">
                  <c:v>0.89999999999999991</c:v>
                </c:pt>
                <c:pt idx="1">
                  <c:v>0.72</c:v>
                </c:pt>
                <c:pt idx="2">
                  <c:v>0.72</c:v>
                </c:pt>
                <c:pt idx="3">
                  <c:v>0.64</c:v>
                </c:pt>
                <c:pt idx="4">
                  <c:v>0.64</c:v>
                </c:pt>
                <c:pt idx="5">
                  <c:v>0.72</c:v>
                </c:pt>
                <c:pt idx="6">
                  <c:v>0.89999999999999991</c:v>
                </c:pt>
                <c:pt idx="7">
                  <c:v>0.72</c:v>
                </c:pt>
                <c:pt idx="8">
                  <c:v>0.72</c:v>
                </c:pt>
                <c:pt idx="9">
                  <c:v>0.63</c:v>
                </c:pt>
                <c:pt idx="10">
                  <c:v>0.64</c:v>
                </c:pt>
                <c:pt idx="11">
                  <c:v>0.89999999999999991</c:v>
                </c:pt>
              </c:numCache>
            </c:numRef>
          </c:val>
          <c:extLst>
            <c:ext xmlns:c16="http://schemas.microsoft.com/office/drawing/2014/chart" uri="{C3380CC4-5D6E-409C-BE32-E72D297353CC}">
              <c16:uniqueId val="{00000002-4394-4558-BEEA-7C48F99A3787}"/>
            </c:ext>
          </c:extLst>
        </c:ser>
        <c:ser>
          <c:idx val="3"/>
          <c:order val="3"/>
          <c:spPr>
            <a:ln w="28575" cap="rnd">
              <a:solidFill>
                <a:schemeClr val="accent4"/>
              </a:solidFill>
              <a:round/>
            </a:ln>
            <a:effectLst/>
          </c:spPr>
          <c:marker>
            <c:symbol val="none"/>
          </c:marker>
          <c:cat>
            <c:strRef>
              <c:f>'4.2 PERFIL COMPET'!$B$7:$B$18</c:f>
              <c:strCache>
                <c:ptCount val="12"/>
                <c:pt idx="0">
                  <c:v>Mercadeo</c:v>
                </c:pt>
                <c:pt idx="1">
                  <c:v>Antigüedad y region</c:v>
                </c:pt>
                <c:pt idx="2">
                  <c:v>Gestion y control</c:v>
                </c:pt>
                <c:pt idx="3">
                  <c:v>Tecnologia</c:v>
                </c:pt>
                <c:pt idx="4">
                  <c:v>Lealtad de clientes</c:v>
                </c:pt>
                <c:pt idx="5">
                  <c:v>Participacion de mercado</c:v>
                </c:pt>
                <c:pt idx="6">
                  <c:v>Portafolio de servicios - productos</c:v>
                </c:pt>
                <c:pt idx="7">
                  <c:v>Servicio al cliente</c:v>
                </c:pt>
                <c:pt idx="8">
                  <c:v>Personal y perfil</c:v>
                </c:pt>
                <c:pt idx="9">
                  <c:v>Precios</c:v>
                </c:pt>
                <c:pt idx="10">
                  <c:v>Equipos</c:v>
                </c:pt>
                <c:pt idx="11">
                  <c:v>Segmento del mercado</c:v>
                </c:pt>
              </c:strCache>
            </c:strRef>
          </c:cat>
          <c:val>
            <c:numRef>
              <c:f>'4.2 PERFIL COMPET'!$F$7:$F$18</c:f>
              <c:numCache>
                <c:formatCode>General</c:formatCode>
                <c:ptCount val="12"/>
                <c:pt idx="0">
                  <c:v>9</c:v>
                </c:pt>
                <c:pt idx="1">
                  <c:v>9</c:v>
                </c:pt>
                <c:pt idx="2">
                  <c:v>8</c:v>
                </c:pt>
                <c:pt idx="3">
                  <c:v>8</c:v>
                </c:pt>
                <c:pt idx="4">
                  <c:v>8</c:v>
                </c:pt>
                <c:pt idx="5">
                  <c:v>8</c:v>
                </c:pt>
                <c:pt idx="6">
                  <c:v>9</c:v>
                </c:pt>
                <c:pt idx="7">
                  <c:v>8</c:v>
                </c:pt>
                <c:pt idx="8">
                  <c:v>8</c:v>
                </c:pt>
                <c:pt idx="9">
                  <c:v>7</c:v>
                </c:pt>
                <c:pt idx="10">
                  <c:v>8</c:v>
                </c:pt>
                <c:pt idx="11">
                  <c:v>9</c:v>
                </c:pt>
              </c:numCache>
            </c:numRef>
          </c:val>
          <c:extLst>
            <c:ext xmlns:c16="http://schemas.microsoft.com/office/drawing/2014/chart" uri="{C3380CC4-5D6E-409C-BE32-E72D297353CC}">
              <c16:uniqueId val="{00000003-4394-4558-BEEA-7C48F99A3787}"/>
            </c:ext>
          </c:extLst>
        </c:ser>
        <c:ser>
          <c:idx val="4"/>
          <c:order val="4"/>
          <c:spPr>
            <a:ln w="28575" cap="rnd">
              <a:solidFill>
                <a:schemeClr val="accent5"/>
              </a:solidFill>
              <a:round/>
            </a:ln>
            <a:effectLst/>
          </c:spPr>
          <c:marker>
            <c:symbol val="circle"/>
            <c:size val="5"/>
            <c:spPr>
              <a:solidFill>
                <a:schemeClr val="accent5"/>
              </a:solidFill>
              <a:ln w="9525">
                <a:solidFill>
                  <a:schemeClr val="accent5"/>
                </a:solidFill>
              </a:ln>
              <a:effectLst/>
            </c:spPr>
          </c:marker>
          <c:cat>
            <c:strRef>
              <c:f>'4.2 PERFIL COMPET'!$B$7:$B$18</c:f>
              <c:strCache>
                <c:ptCount val="12"/>
                <c:pt idx="0">
                  <c:v>Mercadeo</c:v>
                </c:pt>
                <c:pt idx="1">
                  <c:v>Antigüedad y region</c:v>
                </c:pt>
                <c:pt idx="2">
                  <c:v>Gestion y control</c:v>
                </c:pt>
                <c:pt idx="3">
                  <c:v>Tecnologia</c:v>
                </c:pt>
                <c:pt idx="4">
                  <c:v>Lealtad de clientes</c:v>
                </c:pt>
                <c:pt idx="5">
                  <c:v>Participacion de mercado</c:v>
                </c:pt>
                <c:pt idx="6">
                  <c:v>Portafolio de servicios - productos</c:v>
                </c:pt>
                <c:pt idx="7">
                  <c:v>Servicio al cliente</c:v>
                </c:pt>
                <c:pt idx="8">
                  <c:v>Personal y perfil</c:v>
                </c:pt>
                <c:pt idx="9">
                  <c:v>Precios</c:v>
                </c:pt>
                <c:pt idx="10">
                  <c:v>Equipos</c:v>
                </c:pt>
                <c:pt idx="11">
                  <c:v>Segmento del mercado</c:v>
                </c:pt>
              </c:strCache>
            </c:strRef>
          </c:cat>
          <c:val>
            <c:numRef>
              <c:f>'4.2 PERFIL COMPET'!$G$7:$G$18</c:f>
              <c:numCache>
                <c:formatCode>General</c:formatCode>
                <c:ptCount val="12"/>
                <c:pt idx="0">
                  <c:v>0.80999999999999994</c:v>
                </c:pt>
                <c:pt idx="1">
                  <c:v>0.72</c:v>
                </c:pt>
                <c:pt idx="2">
                  <c:v>0.64</c:v>
                </c:pt>
                <c:pt idx="3">
                  <c:v>0.64</c:v>
                </c:pt>
                <c:pt idx="4">
                  <c:v>0.64</c:v>
                </c:pt>
                <c:pt idx="5">
                  <c:v>0.64</c:v>
                </c:pt>
                <c:pt idx="6">
                  <c:v>0.80999999999999994</c:v>
                </c:pt>
                <c:pt idx="7">
                  <c:v>0.64</c:v>
                </c:pt>
                <c:pt idx="8">
                  <c:v>0.64</c:v>
                </c:pt>
                <c:pt idx="9">
                  <c:v>0.63</c:v>
                </c:pt>
                <c:pt idx="10">
                  <c:v>0.64</c:v>
                </c:pt>
                <c:pt idx="11">
                  <c:v>0.80999999999999994</c:v>
                </c:pt>
              </c:numCache>
            </c:numRef>
          </c:val>
          <c:extLst>
            <c:ext xmlns:c16="http://schemas.microsoft.com/office/drawing/2014/chart" uri="{C3380CC4-5D6E-409C-BE32-E72D297353CC}">
              <c16:uniqueId val="{00000004-4394-4558-BEEA-7C48F99A3787}"/>
            </c:ext>
          </c:extLst>
        </c:ser>
        <c:ser>
          <c:idx val="5"/>
          <c:order val="5"/>
          <c:spPr>
            <a:ln w="28575" cap="rnd">
              <a:solidFill>
                <a:schemeClr val="accent6"/>
              </a:solidFill>
              <a:round/>
            </a:ln>
            <a:effectLst/>
          </c:spPr>
          <c:marker>
            <c:symbol val="none"/>
          </c:marker>
          <c:cat>
            <c:strRef>
              <c:f>'4.2 PERFIL COMPET'!$B$7:$B$18</c:f>
              <c:strCache>
                <c:ptCount val="12"/>
                <c:pt idx="0">
                  <c:v>Mercadeo</c:v>
                </c:pt>
                <c:pt idx="1">
                  <c:v>Antigüedad y region</c:v>
                </c:pt>
                <c:pt idx="2">
                  <c:v>Gestion y control</c:v>
                </c:pt>
                <c:pt idx="3">
                  <c:v>Tecnologia</c:v>
                </c:pt>
                <c:pt idx="4">
                  <c:v>Lealtad de clientes</c:v>
                </c:pt>
                <c:pt idx="5">
                  <c:v>Participacion de mercado</c:v>
                </c:pt>
                <c:pt idx="6">
                  <c:v>Portafolio de servicios - productos</c:v>
                </c:pt>
                <c:pt idx="7">
                  <c:v>Servicio al cliente</c:v>
                </c:pt>
                <c:pt idx="8">
                  <c:v>Personal y perfil</c:v>
                </c:pt>
                <c:pt idx="9">
                  <c:v>Precios</c:v>
                </c:pt>
                <c:pt idx="10">
                  <c:v>Equipos</c:v>
                </c:pt>
                <c:pt idx="11">
                  <c:v>Segmento del mercado</c:v>
                </c:pt>
              </c:strCache>
            </c:strRef>
          </c:cat>
          <c:val>
            <c:numRef>
              <c:f>'4.2 PERFIL COMPET'!$H$7:$H$18</c:f>
              <c:numCache>
                <c:formatCode>General</c:formatCode>
                <c:ptCount val="12"/>
                <c:pt idx="0">
                  <c:v>7</c:v>
                </c:pt>
                <c:pt idx="1">
                  <c:v>7</c:v>
                </c:pt>
                <c:pt idx="2">
                  <c:v>8</c:v>
                </c:pt>
                <c:pt idx="3">
                  <c:v>6</c:v>
                </c:pt>
                <c:pt idx="4">
                  <c:v>7</c:v>
                </c:pt>
                <c:pt idx="5">
                  <c:v>6</c:v>
                </c:pt>
                <c:pt idx="6">
                  <c:v>7</c:v>
                </c:pt>
                <c:pt idx="7">
                  <c:v>8</c:v>
                </c:pt>
                <c:pt idx="8">
                  <c:v>7</c:v>
                </c:pt>
                <c:pt idx="9">
                  <c:v>8</c:v>
                </c:pt>
                <c:pt idx="10">
                  <c:v>7</c:v>
                </c:pt>
                <c:pt idx="11">
                  <c:v>7</c:v>
                </c:pt>
              </c:numCache>
            </c:numRef>
          </c:val>
          <c:extLst>
            <c:ext xmlns:c16="http://schemas.microsoft.com/office/drawing/2014/chart" uri="{C3380CC4-5D6E-409C-BE32-E72D297353CC}">
              <c16:uniqueId val="{00000005-4394-4558-BEEA-7C48F99A3787}"/>
            </c:ext>
          </c:extLst>
        </c:ser>
        <c:ser>
          <c:idx val="6"/>
          <c:order val="6"/>
          <c:spPr>
            <a:ln w="28575" cap="rnd">
              <a:solidFill>
                <a:schemeClr val="accent1">
                  <a:lumMod val="60000"/>
                </a:schemeClr>
              </a:solidFill>
              <a:round/>
            </a:ln>
            <a:effectLst/>
          </c:spPr>
          <c:marker>
            <c:symbol val="circle"/>
            <c:size val="5"/>
            <c:spPr>
              <a:solidFill>
                <a:schemeClr val="accent1">
                  <a:lumMod val="60000"/>
                </a:schemeClr>
              </a:solidFill>
              <a:ln w="9525">
                <a:solidFill>
                  <a:schemeClr val="accent1">
                    <a:lumMod val="60000"/>
                  </a:schemeClr>
                </a:solidFill>
              </a:ln>
              <a:effectLst/>
            </c:spPr>
          </c:marker>
          <c:cat>
            <c:strRef>
              <c:f>'4.2 PERFIL COMPET'!$B$7:$B$18</c:f>
              <c:strCache>
                <c:ptCount val="12"/>
                <c:pt idx="0">
                  <c:v>Mercadeo</c:v>
                </c:pt>
                <c:pt idx="1">
                  <c:v>Antigüedad y region</c:v>
                </c:pt>
                <c:pt idx="2">
                  <c:v>Gestion y control</c:v>
                </c:pt>
                <c:pt idx="3">
                  <c:v>Tecnologia</c:v>
                </c:pt>
                <c:pt idx="4">
                  <c:v>Lealtad de clientes</c:v>
                </c:pt>
                <c:pt idx="5">
                  <c:v>Participacion de mercado</c:v>
                </c:pt>
                <c:pt idx="6">
                  <c:v>Portafolio de servicios - productos</c:v>
                </c:pt>
                <c:pt idx="7">
                  <c:v>Servicio al cliente</c:v>
                </c:pt>
                <c:pt idx="8">
                  <c:v>Personal y perfil</c:v>
                </c:pt>
                <c:pt idx="9">
                  <c:v>Precios</c:v>
                </c:pt>
                <c:pt idx="10">
                  <c:v>Equipos</c:v>
                </c:pt>
                <c:pt idx="11">
                  <c:v>Segmento del mercado</c:v>
                </c:pt>
              </c:strCache>
            </c:strRef>
          </c:cat>
          <c:val>
            <c:numRef>
              <c:f>'4.2 PERFIL COMPET'!$I$7:$I$18</c:f>
              <c:numCache>
                <c:formatCode>General</c:formatCode>
                <c:ptCount val="12"/>
                <c:pt idx="0">
                  <c:v>0.63</c:v>
                </c:pt>
                <c:pt idx="1">
                  <c:v>0.56000000000000005</c:v>
                </c:pt>
                <c:pt idx="2">
                  <c:v>0.64</c:v>
                </c:pt>
                <c:pt idx="3">
                  <c:v>0.48</c:v>
                </c:pt>
                <c:pt idx="4">
                  <c:v>0.56000000000000005</c:v>
                </c:pt>
                <c:pt idx="5">
                  <c:v>0.48</c:v>
                </c:pt>
                <c:pt idx="6">
                  <c:v>0.63</c:v>
                </c:pt>
                <c:pt idx="7">
                  <c:v>0.64</c:v>
                </c:pt>
                <c:pt idx="8">
                  <c:v>0.56000000000000005</c:v>
                </c:pt>
                <c:pt idx="9">
                  <c:v>0.72</c:v>
                </c:pt>
                <c:pt idx="10">
                  <c:v>0.56000000000000005</c:v>
                </c:pt>
                <c:pt idx="11">
                  <c:v>0.63</c:v>
                </c:pt>
              </c:numCache>
            </c:numRef>
          </c:val>
          <c:extLst>
            <c:ext xmlns:c16="http://schemas.microsoft.com/office/drawing/2014/chart" uri="{C3380CC4-5D6E-409C-BE32-E72D297353CC}">
              <c16:uniqueId val="{00000006-4394-4558-BEEA-7C48F99A3787}"/>
            </c:ext>
          </c:extLst>
        </c:ser>
        <c:ser>
          <c:idx val="7"/>
          <c:order val="7"/>
          <c:spPr>
            <a:ln w="28575" cap="rnd">
              <a:solidFill>
                <a:schemeClr val="accent2">
                  <a:lumMod val="60000"/>
                </a:schemeClr>
              </a:solidFill>
              <a:round/>
            </a:ln>
            <a:effectLst/>
          </c:spPr>
          <c:marker>
            <c:symbol val="circle"/>
            <c:size val="5"/>
            <c:spPr>
              <a:solidFill>
                <a:schemeClr val="accent2">
                  <a:lumMod val="60000"/>
                </a:schemeClr>
              </a:solidFill>
              <a:ln w="9525">
                <a:solidFill>
                  <a:schemeClr val="accent2">
                    <a:lumMod val="60000"/>
                  </a:schemeClr>
                </a:solidFill>
              </a:ln>
              <a:effectLst/>
            </c:spPr>
          </c:marker>
          <c:cat>
            <c:strRef>
              <c:f>'4.2 PERFIL COMPET'!$B$7:$B$18</c:f>
              <c:strCache>
                <c:ptCount val="12"/>
                <c:pt idx="0">
                  <c:v>Mercadeo</c:v>
                </c:pt>
                <c:pt idx="1">
                  <c:v>Antigüedad y region</c:v>
                </c:pt>
                <c:pt idx="2">
                  <c:v>Gestion y control</c:v>
                </c:pt>
                <c:pt idx="3">
                  <c:v>Tecnologia</c:v>
                </c:pt>
                <c:pt idx="4">
                  <c:v>Lealtad de clientes</c:v>
                </c:pt>
                <c:pt idx="5">
                  <c:v>Participacion de mercado</c:v>
                </c:pt>
                <c:pt idx="6">
                  <c:v>Portafolio de servicios - productos</c:v>
                </c:pt>
                <c:pt idx="7">
                  <c:v>Servicio al cliente</c:v>
                </c:pt>
                <c:pt idx="8">
                  <c:v>Personal y perfil</c:v>
                </c:pt>
                <c:pt idx="9">
                  <c:v>Precios</c:v>
                </c:pt>
                <c:pt idx="10">
                  <c:v>Equipos</c:v>
                </c:pt>
                <c:pt idx="11">
                  <c:v>Segmento del mercado</c:v>
                </c:pt>
              </c:strCache>
            </c:strRef>
          </c:cat>
          <c:val>
            <c:numRef>
              <c:f>'4.2 PERFIL COMPET'!$J$7:$J$18</c:f>
              <c:numCache>
                <c:formatCode>General</c:formatCode>
                <c:ptCount val="12"/>
                <c:pt idx="0">
                  <c:v>6</c:v>
                </c:pt>
                <c:pt idx="1">
                  <c:v>5</c:v>
                </c:pt>
                <c:pt idx="2">
                  <c:v>7</c:v>
                </c:pt>
                <c:pt idx="3">
                  <c:v>6</c:v>
                </c:pt>
                <c:pt idx="4">
                  <c:v>7</c:v>
                </c:pt>
                <c:pt idx="5">
                  <c:v>5</c:v>
                </c:pt>
                <c:pt idx="6">
                  <c:v>6</c:v>
                </c:pt>
                <c:pt idx="7">
                  <c:v>8</c:v>
                </c:pt>
                <c:pt idx="8">
                  <c:v>6</c:v>
                </c:pt>
                <c:pt idx="9">
                  <c:v>6</c:v>
                </c:pt>
                <c:pt idx="10">
                  <c:v>7</c:v>
                </c:pt>
                <c:pt idx="11">
                  <c:v>5</c:v>
                </c:pt>
              </c:numCache>
            </c:numRef>
          </c:val>
          <c:extLst>
            <c:ext xmlns:c16="http://schemas.microsoft.com/office/drawing/2014/chart" uri="{C3380CC4-5D6E-409C-BE32-E72D297353CC}">
              <c16:uniqueId val="{00000007-4394-4558-BEEA-7C48F99A3787}"/>
            </c:ext>
          </c:extLst>
        </c:ser>
        <c:ser>
          <c:idx val="8"/>
          <c:order val="8"/>
          <c:spPr>
            <a:ln w="28575" cap="rnd">
              <a:solidFill>
                <a:schemeClr val="accent3">
                  <a:lumMod val="60000"/>
                </a:schemeClr>
              </a:solidFill>
              <a:round/>
            </a:ln>
            <a:effectLst/>
          </c:spPr>
          <c:marker>
            <c:symbol val="circle"/>
            <c:size val="5"/>
            <c:spPr>
              <a:solidFill>
                <a:schemeClr val="accent3">
                  <a:lumMod val="60000"/>
                </a:schemeClr>
              </a:solidFill>
              <a:ln w="9525">
                <a:solidFill>
                  <a:schemeClr val="accent3">
                    <a:lumMod val="60000"/>
                  </a:schemeClr>
                </a:solidFill>
              </a:ln>
              <a:effectLst/>
            </c:spPr>
          </c:marker>
          <c:cat>
            <c:strRef>
              <c:f>'4.2 PERFIL COMPET'!$B$7:$B$18</c:f>
              <c:strCache>
                <c:ptCount val="12"/>
                <c:pt idx="0">
                  <c:v>Mercadeo</c:v>
                </c:pt>
                <c:pt idx="1">
                  <c:v>Antigüedad y region</c:v>
                </c:pt>
                <c:pt idx="2">
                  <c:v>Gestion y control</c:v>
                </c:pt>
                <c:pt idx="3">
                  <c:v>Tecnologia</c:v>
                </c:pt>
                <c:pt idx="4">
                  <c:v>Lealtad de clientes</c:v>
                </c:pt>
                <c:pt idx="5">
                  <c:v>Participacion de mercado</c:v>
                </c:pt>
                <c:pt idx="6">
                  <c:v>Portafolio de servicios - productos</c:v>
                </c:pt>
                <c:pt idx="7">
                  <c:v>Servicio al cliente</c:v>
                </c:pt>
                <c:pt idx="8">
                  <c:v>Personal y perfil</c:v>
                </c:pt>
                <c:pt idx="9">
                  <c:v>Precios</c:v>
                </c:pt>
                <c:pt idx="10">
                  <c:v>Equipos</c:v>
                </c:pt>
                <c:pt idx="11">
                  <c:v>Segmento del mercado</c:v>
                </c:pt>
              </c:strCache>
            </c:strRef>
          </c:cat>
          <c:val>
            <c:numRef>
              <c:f>'4.2 PERFIL COMPET'!$K$7:$K$18</c:f>
              <c:numCache>
                <c:formatCode>General</c:formatCode>
                <c:ptCount val="12"/>
                <c:pt idx="0">
                  <c:v>0.54</c:v>
                </c:pt>
                <c:pt idx="1">
                  <c:v>0.4</c:v>
                </c:pt>
                <c:pt idx="2">
                  <c:v>0.56000000000000005</c:v>
                </c:pt>
                <c:pt idx="3">
                  <c:v>0.48</c:v>
                </c:pt>
                <c:pt idx="4">
                  <c:v>0.56000000000000005</c:v>
                </c:pt>
                <c:pt idx="5">
                  <c:v>0.4</c:v>
                </c:pt>
                <c:pt idx="6">
                  <c:v>0.54</c:v>
                </c:pt>
                <c:pt idx="7">
                  <c:v>0.64</c:v>
                </c:pt>
                <c:pt idx="8">
                  <c:v>0.48</c:v>
                </c:pt>
                <c:pt idx="9">
                  <c:v>0.54</c:v>
                </c:pt>
                <c:pt idx="10">
                  <c:v>0.56000000000000005</c:v>
                </c:pt>
                <c:pt idx="11">
                  <c:v>0.44999999999999996</c:v>
                </c:pt>
              </c:numCache>
            </c:numRef>
          </c:val>
          <c:extLst>
            <c:ext xmlns:c16="http://schemas.microsoft.com/office/drawing/2014/chart" uri="{C3380CC4-5D6E-409C-BE32-E72D297353CC}">
              <c16:uniqueId val="{00000008-4394-4558-BEEA-7C48F99A3787}"/>
            </c:ext>
          </c:extLst>
        </c:ser>
        <c:ser>
          <c:idx val="9"/>
          <c:order val="9"/>
          <c:spPr>
            <a:ln w="28575" cap="rnd">
              <a:solidFill>
                <a:schemeClr val="accent4">
                  <a:lumMod val="60000"/>
                </a:schemeClr>
              </a:solidFill>
              <a:round/>
            </a:ln>
            <a:effectLst/>
          </c:spPr>
          <c:marker>
            <c:symbol val="none"/>
          </c:marker>
          <c:cat>
            <c:strRef>
              <c:f>'4.2 PERFIL COMPET'!$B$7:$B$18</c:f>
              <c:strCache>
                <c:ptCount val="12"/>
                <c:pt idx="0">
                  <c:v>Mercadeo</c:v>
                </c:pt>
                <c:pt idx="1">
                  <c:v>Antigüedad y region</c:v>
                </c:pt>
                <c:pt idx="2">
                  <c:v>Gestion y control</c:v>
                </c:pt>
                <c:pt idx="3">
                  <c:v>Tecnologia</c:v>
                </c:pt>
                <c:pt idx="4">
                  <c:v>Lealtad de clientes</c:v>
                </c:pt>
                <c:pt idx="5">
                  <c:v>Participacion de mercado</c:v>
                </c:pt>
                <c:pt idx="6">
                  <c:v>Portafolio de servicios - productos</c:v>
                </c:pt>
                <c:pt idx="7">
                  <c:v>Servicio al cliente</c:v>
                </c:pt>
                <c:pt idx="8">
                  <c:v>Personal y perfil</c:v>
                </c:pt>
                <c:pt idx="9">
                  <c:v>Precios</c:v>
                </c:pt>
                <c:pt idx="10">
                  <c:v>Equipos</c:v>
                </c:pt>
                <c:pt idx="11">
                  <c:v>Segmento del mercado</c:v>
                </c:pt>
              </c:strCache>
            </c:strRef>
          </c:cat>
          <c:val>
            <c:numRef>
              <c:f>'4.2 PERFIL COMPET'!$L$7:$L$18</c:f>
              <c:numCache>
                <c:formatCode>General</c:formatCode>
                <c:ptCount val="12"/>
                <c:pt idx="0">
                  <c:v>7</c:v>
                </c:pt>
                <c:pt idx="1">
                  <c:v>6</c:v>
                </c:pt>
                <c:pt idx="2">
                  <c:v>7</c:v>
                </c:pt>
                <c:pt idx="3">
                  <c:v>6</c:v>
                </c:pt>
                <c:pt idx="4">
                  <c:v>7</c:v>
                </c:pt>
                <c:pt idx="5">
                  <c:v>6</c:v>
                </c:pt>
                <c:pt idx="6">
                  <c:v>6</c:v>
                </c:pt>
                <c:pt idx="7">
                  <c:v>8</c:v>
                </c:pt>
                <c:pt idx="8">
                  <c:v>7</c:v>
                </c:pt>
                <c:pt idx="9">
                  <c:v>7</c:v>
                </c:pt>
                <c:pt idx="10">
                  <c:v>6</c:v>
                </c:pt>
                <c:pt idx="11">
                  <c:v>7</c:v>
                </c:pt>
              </c:numCache>
            </c:numRef>
          </c:val>
          <c:extLst>
            <c:ext xmlns:c16="http://schemas.microsoft.com/office/drawing/2014/chart" uri="{C3380CC4-5D6E-409C-BE32-E72D297353CC}">
              <c16:uniqueId val="{00000009-4394-4558-BEEA-7C48F99A3787}"/>
            </c:ext>
          </c:extLst>
        </c:ser>
        <c:dLbls>
          <c:showLegendKey val="0"/>
          <c:showVal val="0"/>
          <c:showCatName val="0"/>
          <c:showSerName val="0"/>
          <c:showPercent val="0"/>
          <c:showBubbleSize val="0"/>
        </c:dLbls>
        <c:axId val="2038303136"/>
        <c:axId val="2038298560"/>
      </c:radarChart>
      <c:catAx>
        <c:axId val="2038303136"/>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2038298560"/>
        <c:crosses val="autoZero"/>
        <c:auto val="1"/>
        <c:lblAlgn val="ctr"/>
        <c:lblOffset val="100"/>
        <c:noMultiLvlLbl val="0"/>
      </c:catAx>
      <c:valAx>
        <c:axId val="2038298560"/>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2038303136"/>
        <c:crosses val="autoZero"/>
        <c:crossBetween val="between"/>
      </c:valAx>
      <c:spPr>
        <a:noFill/>
        <a:ln>
          <a:noFill/>
        </a:ln>
        <a:effectLst/>
      </c:spPr>
    </c:plotArea>
    <c:legend>
      <c:legendPos val="t"/>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s-CO"/>
    </a:p>
  </c:txPr>
  <c:printSettings>
    <c:headerFooter/>
    <c:pageMargins b="0.75" l="0.7" r="0.7" t="0.75" header="0.3" footer="0.3"/>
    <c:pageSetup/>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s-MX"/>
              <a:t>COMPARACION EMPRESA 3 VRS NUESTRA EMPRESA</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s-CO"/>
        </a:p>
      </c:txPr>
    </c:title>
    <c:autoTitleDeleted val="0"/>
    <c:plotArea>
      <c:layout/>
      <c:radarChart>
        <c:radarStyle val="marker"/>
        <c:varyColors val="0"/>
        <c:ser>
          <c:idx val="0"/>
          <c:order val="0"/>
          <c:spPr>
            <a:ln w="28575" cap="rnd">
              <a:solidFill>
                <a:schemeClr val="accent1"/>
              </a:solidFill>
              <a:round/>
            </a:ln>
            <a:effectLst/>
          </c:spPr>
          <c:marker>
            <c:symbol val="circle"/>
            <c:size val="5"/>
            <c:spPr>
              <a:solidFill>
                <a:schemeClr val="accent1"/>
              </a:solidFill>
              <a:ln w="9525">
                <a:solidFill>
                  <a:schemeClr val="accent1"/>
                </a:solidFill>
              </a:ln>
              <a:effectLst/>
            </c:spPr>
          </c:marker>
          <c:cat>
            <c:strRef>
              <c:f>'4.2 PERFIL COMPET'!$B$7:$B$18</c:f>
              <c:strCache>
                <c:ptCount val="12"/>
                <c:pt idx="0">
                  <c:v>Mercadeo</c:v>
                </c:pt>
                <c:pt idx="1">
                  <c:v>Antigüedad y region</c:v>
                </c:pt>
                <c:pt idx="2">
                  <c:v>Gestion y control</c:v>
                </c:pt>
                <c:pt idx="3">
                  <c:v>Tecnologia</c:v>
                </c:pt>
                <c:pt idx="4">
                  <c:v>Lealtad de clientes</c:v>
                </c:pt>
                <c:pt idx="5">
                  <c:v>Participacion de mercado</c:v>
                </c:pt>
                <c:pt idx="6">
                  <c:v>Portafolio de servicios - productos</c:v>
                </c:pt>
                <c:pt idx="7">
                  <c:v>Servicio al cliente</c:v>
                </c:pt>
                <c:pt idx="8">
                  <c:v>Personal y perfil</c:v>
                </c:pt>
                <c:pt idx="9">
                  <c:v>Precios</c:v>
                </c:pt>
                <c:pt idx="10">
                  <c:v>Equipos</c:v>
                </c:pt>
                <c:pt idx="11">
                  <c:v>Segmento del mercado</c:v>
                </c:pt>
              </c:strCache>
            </c:strRef>
          </c:cat>
          <c:val>
            <c:numRef>
              <c:f>'4.2 PERFIL COMPET'!$C$7:$C$18</c:f>
              <c:numCache>
                <c:formatCode>General</c:formatCode>
                <c:ptCount val="12"/>
                <c:pt idx="0">
                  <c:v>0.09</c:v>
                </c:pt>
                <c:pt idx="1">
                  <c:v>0.08</c:v>
                </c:pt>
                <c:pt idx="2">
                  <c:v>0.08</c:v>
                </c:pt>
                <c:pt idx="3">
                  <c:v>0.08</c:v>
                </c:pt>
                <c:pt idx="4">
                  <c:v>0.08</c:v>
                </c:pt>
                <c:pt idx="5">
                  <c:v>0.08</c:v>
                </c:pt>
                <c:pt idx="6">
                  <c:v>0.09</c:v>
                </c:pt>
                <c:pt idx="7">
                  <c:v>0.08</c:v>
                </c:pt>
                <c:pt idx="8">
                  <c:v>0.08</c:v>
                </c:pt>
                <c:pt idx="9">
                  <c:v>0.09</c:v>
                </c:pt>
                <c:pt idx="10">
                  <c:v>0.08</c:v>
                </c:pt>
                <c:pt idx="11">
                  <c:v>0.09</c:v>
                </c:pt>
              </c:numCache>
            </c:numRef>
          </c:val>
          <c:extLst>
            <c:ext xmlns:c16="http://schemas.microsoft.com/office/drawing/2014/chart" uri="{C3380CC4-5D6E-409C-BE32-E72D297353CC}">
              <c16:uniqueId val="{00000000-3E31-4AF3-870F-02F8738DF820}"/>
            </c:ext>
          </c:extLst>
        </c:ser>
        <c:ser>
          <c:idx val="1"/>
          <c:order val="1"/>
          <c:spPr>
            <a:ln w="28575" cap="rnd">
              <a:solidFill>
                <a:schemeClr val="accent2"/>
              </a:solidFill>
              <a:round/>
            </a:ln>
            <a:effectLst/>
          </c:spPr>
          <c:marker>
            <c:symbol val="circle"/>
            <c:size val="5"/>
            <c:spPr>
              <a:solidFill>
                <a:schemeClr val="accent2"/>
              </a:solidFill>
              <a:ln w="9525">
                <a:solidFill>
                  <a:schemeClr val="accent2"/>
                </a:solidFill>
              </a:ln>
              <a:effectLst/>
            </c:spPr>
          </c:marker>
          <c:cat>
            <c:strRef>
              <c:f>'4.2 PERFIL COMPET'!$B$7:$B$18</c:f>
              <c:strCache>
                <c:ptCount val="12"/>
                <c:pt idx="0">
                  <c:v>Mercadeo</c:v>
                </c:pt>
                <c:pt idx="1">
                  <c:v>Antigüedad y region</c:v>
                </c:pt>
                <c:pt idx="2">
                  <c:v>Gestion y control</c:v>
                </c:pt>
                <c:pt idx="3">
                  <c:v>Tecnologia</c:v>
                </c:pt>
                <c:pt idx="4">
                  <c:v>Lealtad de clientes</c:v>
                </c:pt>
                <c:pt idx="5">
                  <c:v>Participacion de mercado</c:v>
                </c:pt>
                <c:pt idx="6">
                  <c:v>Portafolio de servicios - productos</c:v>
                </c:pt>
                <c:pt idx="7">
                  <c:v>Servicio al cliente</c:v>
                </c:pt>
                <c:pt idx="8">
                  <c:v>Personal y perfil</c:v>
                </c:pt>
                <c:pt idx="9">
                  <c:v>Precios</c:v>
                </c:pt>
                <c:pt idx="10">
                  <c:v>Equipos</c:v>
                </c:pt>
                <c:pt idx="11">
                  <c:v>Segmento del mercado</c:v>
                </c:pt>
              </c:strCache>
            </c:strRef>
          </c:cat>
          <c:val>
            <c:numRef>
              <c:f>'4.2 PERFIL COMPET'!$D$7:$D$18</c:f>
              <c:numCache>
                <c:formatCode>General</c:formatCode>
                <c:ptCount val="12"/>
                <c:pt idx="0">
                  <c:v>10</c:v>
                </c:pt>
                <c:pt idx="1">
                  <c:v>9</c:v>
                </c:pt>
                <c:pt idx="2">
                  <c:v>9</c:v>
                </c:pt>
                <c:pt idx="3">
                  <c:v>8</c:v>
                </c:pt>
                <c:pt idx="4">
                  <c:v>8</c:v>
                </c:pt>
                <c:pt idx="5">
                  <c:v>9</c:v>
                </c:pt>
                <c:pt idx="6">
                  <c:v>10</c:v>
                </c:pt>
                <c:pt idx="7">
                  <c:v>9</c:v>
                </c:pt>
                <c:pt idx="8">
                  <c:v>9</c:v>
                </c:pt>
                <c:pt idx="9">
                  <c:v>7</c:v>
                </c:pt>
                <c:pt idx="10">
                  <c:v>8</c:v>
                </c:pt>
                <c:pt idx="11">
                  <c:v>10</c:v>
                </c:pt>
              </c:numCache>
            </c:numRef>
          </c:val>
          <c:extLst>
            <c:ext xmlns:c16="http://schemas.microsoft.com/office/drawing/2014/chart" uri="{C3380CC4-5D6E-409C-BE32-E72D297353CC}">
              <c16:uniqueId val="{00000001-3E31-4AF3-870F-02F8738DF820}"/>
            </c:ext>
          </c:extLst>
        </c:ser>
        <c:ser>
          <c:idx val="2"/>
          <c:order val="2"/>
          <c:spPr>
            <a:ln w="28575" cap="rnd">
              <a:solidFill>
                <a:schemeClr val="accent3"/>
              </a:solidFill>
              <a:round/>
            </a:ln>
            <a:effectLst/>
          </c:spPr>
          <c:marker>
            <c:symbol val="circle"/>
            <c:size val="5"/>
            <c:spPr>
              <a:solidFill>
                <a:schemeClr val="accent3"/>
              </a:solidFill>
              <a:ln w="9525">
                <a:solidFill>
                  <a:schemeClr val="accent3"/>
                </a:solidFill>
              </a:ln>
              <a:effectLst/>
            </c:spPr>
          </c:marker>
          <c:cat>
            <c:strRef>
              <c:f>'4.2 PERFIL COMPET'!$B$7:$B$18</c:f>
              <c:strCache>
                <c:ptCount val="12"/>
                <c:pt idx="0">
                  <c:v>Mercadeo</c:v>
                </c:pt>
                <c:pt idx="1">
                  <c:v>Antigüedad y region</c:v>
                </c:pt>
                <c:pt idx="2">
                  <c:v>Gestion y control</c:v>
                </c:pt>
                <c:pt idx="3">
                  <c:v>Tecnologia</c:v>
                </c:pt>
                <c:pt idx="4">
                  <c:v>Lealtad de clientes</c:v>
                </c:pt>
                <c:pt idx="5">
                  <c:v>Participacion de mercado</c:v>
                </c:pt>
                <c:pt idx="6">
                  <c:v>Portafolio de servicios - productos</c:v>
                </c:pt>
                <c:pt idx="7">
                  <c:v>Servicio al cliente</c:v>
                </c:pt>
                <c:pt idx="8">
                  <c:v>Personal y perfil</c:v>
                </c:pt>
                <c:pt idx="9">
                  <c:v>Precios</c:v>
                </c:pt>
                <c:pt idx="10">
                  <c:v>Equipos</c:v>
                </c:pt>
                <c:pt idx="11">
                  <c:v>Segmento del mercado</c:v>
                </c:pt>
              </c:strCache>
            </c:strRef>
          </c:cat>
          <c:val>
            <c:numRef>
              <c:f>'4.2 PERFIL COMPET'!$E$7:$E$18</c:f>
              <c:numCache>
                <c:formatCode>General</c:formatCode>
                <c:ptCount val="12"/>
                <c:pt idx="0">
                  <c:v>0.89999999999999991</c:v>
                </c:pt>
                <c:pt idx="1">
                  <c:v>0.72</c:v>
                </c:pt>
                <c:pt idx="2">
                  <c:v>0.72</c:v>
                </c:pt>
                <c:pt idx="3">
                  <c:v>0.64</c:v>
                </c:pt>
                <c:pt idx="4">
                  <c:v>0.64</c:v>
                </c:pt>
                <c:pt idx="5">
                  <c:v>0.72</c:v>
                </c:pt>
                <c:pt idx="6">
                  <c:v>0.89999999999999991</c:v>
                </c:pt>
                <c:pt idx="7">
                  <c:v>0.72</c:v>
                </c:pt>
                <c:pt idx="8">
                  <c:v>0.72</c:v>
                </c:pt>
                <c:pt idx="9">
                  <c:v>0.63</c:v>
                </c:pt>
                <c:pt idx="10">
                  <c:v>0.64</c:v>
                </c:pt>
                <c:pt idx="11">
                  <c:v>0.89999999999999991</c:v>
                </c:pt>
              </c:numCache>
            </c:numRef>
          </c:val>
          <c:extLst>
            <c:ext xmlns:c16="http://schemas.microsoft.com/office/drawing/2014/chart" uri="{C3380CC4-5D6E-409C-BE32-E72D297353CC}">
              <c16:uniqueId val="{00000002-3E31-4AF3-870F-02F8738DF820}"/>
            </c:ext>
          </c:extLst>
        </c:ser>
        <c:ser>
          <c:idx val="3"/>
          <c:order val="3"/>
          <c:spPr>
            <a:ln w="28575" cap="rnd">
              <a:solidFill>
                <a:schemeClr val="accent4"/>
              </a:solidFill>
              <a:round/>
            </a:ln>
            <a:effectLst/>
          </c:spPr>
          <c:marker>
            <c:symbol val="circle"/>
            <c:size val="5"/>
            <c:spPr>
              <a:solidFill>
                <a:schemeClr val="accent4"/>
              </a:solidFill>
              <a:ln w="9525">
                <a:solidFill>
                  <a:schemeClr val="accent4"/>
                </a:solidFill>
              </a:ln>
              <a:effectLst/>
            </c:spPr>
          </c:marker>
          <c:cat>
            <c:strRef>
              <c:f>'4.2 PERFIL COMPET'!$B$7:$B$18</c:f>
              <c:strCache>
                <c:ptCount val="12"/>
                <c:pt idx="0">
                  <c:v>Mercadeo</c:v>
                </c:pt>
                <c:pt idx="1">
                  <c:v>Antigüedad y region</c:v>
                </c:pt>
                <c:pt idx="2">
                  <c:v>Gestion y control</c:v>
                </c:pt>
                <c:pt idx="3">
                  <c:v>Tecnologia</c:v>
                </c:pt>
                <c:pt idx="4">
                  <c:v>Lealtad de clientes</c:v>
                </c:pt>
                <c:pt idx="5">
                  <c:v>Participacion de mercado</c:v>
                </c:pt>
                <c:pt idx="6">
                  <c:v>Portafolio de servicios - productos</c:v>
                </c:pt>
                <c:pt idx="7">
                  <c:v>Servicio al cliente</c:v>
                </c:pt>
                <c:pt idx="8">
                  <c:v>Personal y perfil</c:v>
                </c:pt>
                <c:pt idx="9">
                  <c:v>Precios</c:v>
                </c:pt>
                <c:pt idx="10">
                  <c:v>Equipos</c:v>
                </c:pt>
                <c:pt idx="11">
                  <c:v>Segmento del mercado</c:v>
                </c:pt>
              </c:strCache>
            </c:strRef>
          </c:cat>
          <c:val>
            <c:numRef>
              <c:f>'4.2 PERFIL COMPET'!$F$7:$F$18</c:f>
              <c:numCache>
                <c:formatCode>General</c:formatCode>
                <c:ptCount val="12"/>
                <c:pt idx="0">
                  <c:v>9</c:v>
                </c:pt>
                <c:pt idx="1">
                  <c:v>9</c:v>
                </c:pt>
                <c:pt idx="2">
                  <c:v>8</c:v>
                </c:pt>
                <c:pt idx="3">
                  <c:v>8</c:v>
                </c:pt>
                <c:pt idx="4">
                  <c:v>8</c:v>
                </c:pt>
                <c:pt idx="5">
                  <c:v>8</c:v>
                </c:pt>
                <c:pt idx="6">
                  <c:v>9</c:v>
                </c:pt>
                <c:pt idx="7">
                  <c:v>8</c:v>
                </c:pt>
                <c:pt idx="8">
                  <c:v>8</c:v>
                </c:pt>
                <c:pt idx="9">
                  <c:v>7</c:v>
                </c:pt>
                <c:pt idx="10">
                  <c:v>8</c:v>
                </c:pt>
                <c:pt idx="11">
                  <c:v>9</c:v>
                </c:pt>
              </c:numCache>
            </c:numRef>
          </c:val>
          <c:extLst>
            <c:ext xmlns:c16="http://schemas.microsoft.com/office/drawing/2014/chart" uri="{C3380CC4-5D6E-409C-BE32-E72D297353CC}">
              <c16:uniqueId val="{00000003-3E31-4AF3-870F-02F8738DF820}"/>
            </c:ext>
          </c:extLst>
        </c:ser>
        <c:ser>
          <c:idx val="4"/>
          <c:order val="4"/>
          <c:spPr>
            <a:ln w="28575" cap="rnd">
              <a:solidFill>
                <a:schemeClr val="accent5"/>
              </a:solidFill>
              <a:round/>
            </a:ln>
            <a:effectLst/>
          </c:spPr>
          <c:marker>
            <c:symbol val="circle"/>
            <c:size val="5"/>
            <c:spPr>
              <a:solidFill>
                <a:schemeClr val="accent5"/>
              </a:solidFill>
              <a:ln w="9525">
                <a:solidFill>
                  <a:schemeClr val="accent5"/>
                </a:solidFill>
              </a:ln>
              <a:effectLst/>
            </c:spPr>
          </c:marker>
          <c:cat>
            <c:strRef>
              <c:f>'4.2 PERFIL COMPET'!$B$7:$B$18</c:f>
              <c:strCache>
                <c:ptCount val="12"/>
                <c:pt idx="0">
                  <c:v>Mercadeo</c:v>
                </c:pt>
                <c:pt idx="1">
                  <c:v>Antigüedad y region</c:v>
                </c:pt>
                <c:pt idx="2">
                  <c:v>Gestion y control</c:v>
                </c:pt>
                <c:pt idx="3">
                  <c:v>Tecnologia</c:v>
                </c:pt>
                <c:pt idx="4">
                  <c:v>Lealtad de clientes</c:v>
                </c:pt>
                <c:pt idx="5">
                  <c:v>Participacion de mercado</c:v>
                </c:pt>
                <c:pt idx="6">
                  <c:v>Portafolio de servicios - productos</c:v>
                </c:pt>
                <c:pt idx="7">
                  <c:v>Servicio al cliente</c:v>
                </c:pt>
                <c:pt idx="8">
                  <c:v>Personal y perfil</c:v>
                </c:pt>
                <c:pt idx="9">
                  <c:v>Precios</c:v>
                </c:pt>
                <c:pt idx="10">
                  <c:v>Equipos</c:v>
                </c:pt>
                <c:pt idx="11">
                  <c:v>Segmento del mercado</c:v>
                </c:pt>
              </c:strCache>
            </c:strRef>
          </c:cat>
          <c:val>
            <c:numRef>
              <c:f>'4.2 PERFIL COMPET'!$G$7:$G$18</c:f>
              <c:numCache>
                <c:formatCode>General</c:formatCode>
                <c:ptCount val="12"/>
                <c:pt idx="0">
                  <c:v>0.80999999999999994</c:v>
                </c:pt>
                <c:pt idx="1">
                  <c:v>0.72</c:v>
                </c:pt>
                <c:pt idx="2">
                  <c:v>0.64</c:v>
                </c:pt>
                <c:pt idx="3">
                  <c:v>0.64</c:v>
                </c:pt>
                <c:pt idx="4">
                  <c:v>0.64</c:v>
                </c:pt>
                <c:pt idx="5">
                  <c:v>0.64</c:v>
                </c:pt>
                <c:pt idx="6">
                  <c:v>0.80999999999999994</c:v>
                </c:pt>
                <c:pt idx="7">
                  <c:v>0.64</c:v>
                </c:pt>
                <c:pt idx="8">
                  <c:v>0.64</c:v>
                </c:pt>
                <c:pt idx="9">
                  <c:v>0.63</c:v>
                </c:pt>
                <c:pt idx="10">
                  <c:v>0.64</c:v>
                </c:pt>
                <c:pt idx="11">
                  <c:v>0.80999999999999994</c:v>
                </c:pt>
              </c:numCache>
            </c:numRef>
          </c:val>
          <c:extLst>
            <c:ext xmlns:c16="http://schemas.microsoft.com/office/drawing/2014/chart" uri="{C3380CC4-5D6E-409C-BE32-E72D297353CC}">
              <c16:uniqueId val="{00000004-3E31-4AF3-870F-02F8738DF820}"/>
            </c:ext>
          </c:extLst>
        </c:ser>
        <c:ser>
          <c:idx val="5"/>
          <c:order val="5"/>
          <c:spPr>
            <a:ln w="28575" cap="rnd">
              <a:solidFill>
                <a:schemeClr val="accent6"/>
              </a:solidFill>
              <a:round/>
            </a:ln>
            <a:effectLst/>
          </c:spPr>
          <c:marker>
            <c:symbol val="none"/>
          </c:marker>
          <c:cat>
            <c:strRef>
              <c:f>'4.2 PERFIL COMPET'!$B$7:$B$18</c:f>
              <c:strCache>
                <c:ptCount val="12"/>
                <c:pt idx="0">
                  <c:v>Mercadeo</c:v>
                </c:pt>
                <c:pt idx="1">
                  <c:v>Antigüedad y region</c:v>
                </c:pt>
                <c:pt idx="2">
                  <c:v>Gestion y control</c:v>
                </c:pt>
                <c:pt idx="3">
                  <c:v>Tecnologia</c:v>
                </c:pt>
                <c:pt idx="4">
                  <c:v>Lealtad de clientes</c:v>
                </c:pt>
                <c:pt idx="5">
                  <c:v>Participacion de mercado</c:v>
                </c:pt>
                <c:pt idx="6">
                  <c:v>Portafolio de servicios - productos</c:v>
                </c:pt>
                <c:pt idx="7">
                  <c:v>Servicio al cliente</c:v>
                </c:pt>
                <c:pt idx="8">
                  <c:v>Personal y perfil</c:v>
                </c:pt>
                <c:pt idx="9">
                  <c:v>Precios</c:v>
                </c:pt>
                <c:pt idx="10">
                  <c:v>Equipos</c:v>
                </c:pt>
                <c:pt idx="11">
                  <c:v>Segmento del mercado</c:v>
                </c:pt>
              </c:strCache>
            </c:strRef>
          </c:cat>
          <c:val>
            <c:numRef>
              <c:f>'4.2 PERFIL COMPET'!$H$7:$H$18</c:f>
              <c:numCache>
                <c:formatCode>General</c:formatCode>
                <c:ptCount val="12"/>
                <c:pt idx="0">
                  <c:v>7</c:v>
                </c:pt>
                <c:pt idx="1">
                  <c:v>7</c:v>
                </c:pt>
                <c:pt idx="2">
                  <c:v>8</c:v>
                </c:pt>
                <c:pt idx="3">
                  <c:v>6</c:v>
                </c:pt>
                <c:pt idx="4">
                  <c:v>7</c:v>
                </c:pt>
                <c:pt idx="5">
                  <c:v>6</c:v>
                </c:pt>
                <c:pt idx="6">
                  <c:v>7</c:v>
                </c:pt>
                <c:pt idx="7">
                  <c:v>8</c:v>
                </c:pt>
                <c:pt idx="8">
                  <c:v>7</c:v>
                </c:pt>
                <c:pt idx="9">
                  <c:v>8</c:v>
                </c:pt>
                <c:pt idx="10">
                  <c:v>7</c:v>
                </c:pt>
                <c:pt idx="11">
                  <c:v>7</c:v>
                </c:pt>
              </c:numCache>
            </c:numRef>
          </c:val>
          <c:extLst>
            <c:ext xmlns:c16="http://schemas.microsoft.com/office/drawing/2014/chart" uri="{C3380CC4-5D6E-409C-BE32-E72D297353CC}">
              <c16:uniqueId val="{00000005-3E31-4AF3-870F-02F8738DF820}"/>
            </c:ext>
          </c:extLst>
        </c:ser>
        <c:ser>
          <c:idx val="6"/>
          <c:order val="6"/>
          <c:spPr>
            <a:ln w="28575" cap="rnd">
              <a:solidFill>
                <a:schemeClr val="accent1">
                  <a:lumMod val="60000"/>
                </a:schemeClr>
              </a:solidFill>
              <a:round/>
            </a:ln>
            <a:effectLst/>
          </c:spPr>
          <c:marker>
            <c:symbol val="circle"/>
            <c:size val="5"/>
            <c:spPr>
              <a:solidFill>
                <a:schemeClr val="accent1">
                  <a:lumMod val="60000"/>
                </a:schemeClr>
              </a:solidFill>
              <a:ln w="9525">
                <a:solidFill>
                  <a:schemeClr val="accent1">
                    <a:lumMod val="60000"/>
                  </a:schemeClr>
                </a:solidFill>
              </a:ln>
              <a:effectLst/>
            </c:spPr>
          </c:marker>
          <c:cat>
            <c:strRef>
              <c:f>'4.2 PERFIL COMPET'!$B$7:$B$18</c:f>
              <c:strCache>
                <c:ptCount val="12"/>
                <c:pt idx="0">
                  <c:v>Mercadeo</c:v>
                </c:pt>
                <c:pt idx="1">
                  <c:v>Antigüedad y region</c:v>
                </c:pt>
                <c:pt idx="2">
                  <c:v>Gestion y control</c:v>
                </c:pt>
                <c:pt idx="3">
                  <c:v>Tecnologia</c:v>
                </c:pt>
                <c:pt idx="4">
                  <c:v>Lealtad de clientes</c:v>
                </c:pt>
                <c:pt idx="5">
                  <c:v>Participacion de mercado</c:v>
                </c:pt>
                <c:pt idx="6">
                  <c:v>Portafolio de servicios - productos</c:v>
                </c:pt>
                <c:pt idx="7">
                  <c:v>Servicio al cliente</c:v>
                </c:pt>
                <c:pt idx="8">
                  <c:v>Personal y perfil</c:v>
                </c:pt>
                <c:pt idx="9">
                  <c:v>Precios</c:v>
                </c:pt>
                <c:pt idx="10">
                  <c:v>Equipos</c:v>
                </c:pt>
                <c:pt idx="11">
                  <c:v>Segmento del mercado</c:v>
                </c:pt>
              </c:strCache>
            </c:strRef>
          </c:cat>
          <c:val>
            <c:numRef>
              <c:f>'4.2 PERFIL COMPET'!$I$7:$I$18</c:f>
              <c:numCache>
                <c:formatCode>General</c:formatCode>
                <c:ptCount val="12"/>
                <c:pt idx="0">
                  <c:v>0.63</c:v>
                </c:pt>
                <c:pt idx="1">
                  <c:v>0.56000000000000005</c:v>
                </c:pt>
                <c:pt idx="2">
                  <c:v>0.64</c:v>
                </c:pt>
                <c:pt idx="3">
                  <c:v>0.48</c:v>
                </c:pt>
                <c:pt idx="4">
                  <c:v>0.56000000000000005</c:v>
                </c:pt>
                <c:pt idx="5">
                  <c:v>0.48</c:v>
                </c:pt>
                <c:pt idx="6">
                  <c:v>0.63</c:v>
                </c:pt>
                <c:pt idx="7">
                  <c:v>0.64</c:v>
                </c:pt>
                <c:pt idx="8">
                  <c:v>0.56000000000000005</c:v>
                </c:pt>
                <c:pt idx="9">
                  <c:v>0.72</c:v>
                </c:pt>
                <c:pt idx="10">
                  <c:v>0.56000000000000005</c:v>
                </c:pt>
                <c:pt idx="11">
                  <c:v>0.63</c:v>
                </c:pt>
              </c:numCache>
            </c:numRef>
          </c:val>
          <c:extLst>
            <c:ext xmlns:c16="http://schemas.microsoft.com/office/drawing/2014/chart" uri="{C3380CC4-5D6E-409C-BE32-E72D297353CC}">
              <c16:uniqueId val="{00000006-3E31-4AF3-870F-02F8738DF820}"/>
            </c:ext>
          </c:extLst>
        </c:ser>
        <c:ser>
          <c:idx val="7"/>
          <c:order val="7"/>
          <c:spPr>
            <a:ln w="28575" cap="rnd">
              <a:solidFill>
                <a:schemeClr val="accent2">
                  <a:lumMod val="60000"/>
                </a:schemeClr>
              </a:solidFill>
              <a:round/>
            </a:ln>
            <a:effectLst/>
          </c:spPr>
          <c:marker>
            <c:symbol val="circle"/>
            <c:size val="5"/>
            <c:spPr>
              <a:solidFill>
                <a:schemeClr val="accent2">
                  <a:lumMod val="60000"/>
                </a:schemeClr>
              </a:solidFill>
              <a:ln w="9525">
                <a:solidFill>
                  <a:schemeClr val="accent2">
                    <a:lumMod val="60000"/>
                  </a:schemeClr>
                </a:solidFill>
              </a:ln>
              <a:effectLst/>
            </c:spPr>
          </c:marker>
          <c:cat>
            <c:strRef>
              <c:f>'4.2 PERFIL COMPET'!$B$7:$B$18</c:f>
              <c:strCache>
                <c:ptCount val="12"/>
                <c:pt idx="0">
                  <c:v>Mercadeo</c:v>
                </c:pt>
                <c:pt idx="1">
                  <c:v>Antigüedad y region</c:v>
                </c:pt>
                <c:pt idx="2">
                  <c:v>Gestion y control</c:v>
                </c:pt>
                <c:pt idx="3">
                  <c:v>Tecnologia</c:v>
                </c:pt>
                <c:pt idx="4">
                  <c:v>Lealtad de clientes</c:v>
                </c:pt>
                <c:pt idx="5">
                  <c:v>Participacion de mercado</c:v>
                </c:pt>
                <c:pt idx="6">
                  <c:v>Portafolio de servicios - productos</c:v>
                </c:pt>
                <c:pt idx="7">
                  <c:v>Servicio al cliente</c:v>
                </c:pt>
                <c:pt idx="8">
                  <c:v>Personal y perfil</c:v>
                </c:pt>
                <c:pt idx="9">
                  <c:v>Precios</c:v>
                </c:pt>
                <c:pt idx="10">
                  <c:v>Equipos</c:v>
                </c:pt>
                <c:pt idx="11">
                  <c:v>Segmento del mercado</c:v>
                </c:pt>
              </c:strCache>
            </c:strRef>
          </c:cat>
          <c:val>
            <c:numRef>
              <c:f>'4.2 PERFIL COMPET'!$J$7:$J$18</c:f>
              <c:numCache>
                <c:formatCode>General</c:formatCode>
                <c:ptCount val="12"/>
                <c:pt idx="0">
                  <c:v>6</c:v>
                </c:pt>
                <c:pt idx="1">
                  <c:v>5</c:v>
                </c:pt>
                <c:pt idx="2">
                  <c:v>7</c:v>
                </c:pt>
                <c:pt idx="3">
                  <c:v>6</c:v>
                </c:pt>
                <c:pt idx="4">
                  <c:v>7</c:v>
                </c:pt>
                <c:pt idx="5">
                  <c:v>5</c:v>
                </c:pt>
                <c:pt idx="6">
                  <c:v>6</c:v>
                </c:pt>
                <c:pt idx="7">
                  <c:v>8</c:v>
                </c:pt>
                <c:pt idx="8">
                  <c:v>6</c:v>
                </c:pt>
                <c:pt idx="9">
                  <c:v>6</c:v>
                </c:pt>
                <c:pt idx="10">
                  <c:v>7</c:v>
                </c:pt>
                <c:pt idx="11">
                  <c:v>5</c:v>
                </c:pt>
              </c:numCache>
            </c:numRef>
          </c:val>
          <c:extLst>
            <c:ext xmlns:c16="http://schemas.microsoft.com/office/drawing/2014/chart" uri="{C3380CC4-5D6E-409C-BE32-E72D297353CC}">
              <c16:uniqueId val="{00000007-3E31-4AF3-870F-02F8738DF820}"/>
            </c:ext>
          </c:extLst>
        </c:ser>
        <c:ser>
          <c:idx val="8"/>
          <c:order val="8"/>
          <c:spPr>
            <a:ln w="28575" cap="rnd">
              <a:solidFill>
                <a:schemeClr val="accent3">
                  <a:lumMod val="60000"/>
                </a:schemeClr>
              </a:solidFill>
              <a:round/>
            </a:ln>
            <a:effectLst/>
          </c:spPr>
          <c:marker>
            <c:symbol val="circle"/>
            <c:size val="5"/>
            <c:spPr>
              <a:solidFill>
                <a:schemeClr val="accent3">
                  <a:lumMod val="60000"/>
                </a:schemeClr>
              </a:solidFill>
              <a:ln w="9525">
                <a:solidFill>
                  <a:schemeClr val="accent3">
                    <a:lumMod val="60000"/>
                  </a:schemeClr>
                </a:solidFill>
              </a:ln>
              <a:effectLst/>
            </c:spPr>
          </c:marker>
          <c:cat>
            <c:strRef>
              <c:f>'4.2 PERFIL COMPET'!$B$7:$B$18</c:f>
              <c:strCache>
                <c:ptCount val="12"/>
                <c:pt idx="0">
                  <c:v>Mercadeo</c:v>
                </c:pt>
                <c:pt idx="1">
                  <c:v>Antigüedad y region</c:v>
                </c:pt>
                <c:pt idx="2">
                  <c:v>Gestion y control</c:v>
                </c:pt>
                <c:pt idx="3">
                  <c:v>Tecnologia</c:v>
                </c:pt>
                <c:pt idx="4">
                  <c:v>Lealtad de clientes</c:v>
                </c:pt>
                <c:pt idx="5">
                  <c:v>Participacion de mercado</c:v>
                </c:pt>
                <c:pt idx="6">
                  <c:v>Portafolio de servicios - productos</c:v>
                </c:pt>
                <c:pt idx="7">
                  <c:v>Servicio al cliente</c:v>
                </c:pt>
                <c:pt idx="8">
                  <c:v>Personal y perfil</c:v>
                </c:pt>
                <c:pt idx="9">
                  <c:v>Precios</c:v>
                </c:pt>
                <c:pt idx="10">
                  <c:v>Equipos</c:v>
                </c:pt>
                <c:pt idx="11">
                  <c:v>Segmento del mercado</c:v>
                </c:pt>
              </c:strCache>
            </c:strRef>
          </c:cat>
          <c:val>
            <c:numRef>
              <c:f>'4.2 PERFIL COMPET'!$K$7:$K$18</c:f>
              <c:numCache>
                <c:formatCode>General</c:formatCode>
                <c:ptCount val="12"/>
                <c:pt idx="0">
                  <c:v>0.54</c:v>
                </c:pt>
                <c:pt idx="1">
                  <c:v>0.4</c:v>
                </c:pt>
                <c:pt idx="2">
                  <c:v>0.56000000000000005</c:v>
                </c:pt>
                <c:pt idx="3">
                  <c:v>0.48</c:v>
                </c:pt>
                <c:pt idx="4">
                  <c:v>0.56000000000000005</c:v>
                </c:pt>
                <c:pt idx="5">
                  <c:v>0.4</c:v>
                </c:pt>
                <c:pt idx="6">
                  <c:v>0.54</c:v>
                </c:pt>
                <c:pt idx="7">
                  <c:v>0.64</c:v>
                </c:pt>
                <c:pt idx="8">
                  <c:v>0.48</c:v>
                </c:pt>
                <c:pt idx="9">
                  <c:v>0.54</c:v>
                </c:pt>
                <c:pt idx="10">
                  <c:v>0.56000000000000005</c:v>
                </c:pt>
                <c:pt idx="11">
                  <c:v>0.44999999999999996</c:v>
                </c:pt>
              </c:numCache>
            </c:numRef>
          </c:val>
          <c:extLst>
            <c:ext xmlns:c16="http://schemas.microsoft.com/office/drawing/2014/chart" uri="{C3380CC4-5D6E-409C-BE32-E72D297353CC}">
              <c16:uniqueId val="{00000008-3E31-4AF3-870F-02F8738DF820}"/>
            </c:ext>
          </c:extLst>
        </c:ser>
        <c:ser>
          <c:idx val="9"/>
          <c:order val="9"/>
          <c:spPr>
            <a:ln w="28575" cap="rnd">
              <a:solidFill>
                <a:schemeClr val="accent4">
                  <a:lumMod val="60000"/>
                </a:schemeClr>
              </a:solidFill>
              <a:round/>
            </a:ln>
            <a:effectLst/>
          </c:spPr>
          <c:marker>
            <c:symbol val="none"/>
          </c:marker>
          <c:cat>
            <c:strRef>
              <c:f>'4.2 PERFIL COMPET'!$B$7:$B$18</c:f>
              <c:strCache>
                <c:ptCount val="12"/>
                <c:pt idx="0">
                  <c:v>Mercadeo</c:v>
                </c:pt>
                <c:pt idx="1">
                  <c:v>Antigüedad y region</c:v>
                </c:pt>
                <c:pt idx="2">
                  <c:v>Gestion y control</c:v>
                </c:pt>
                <c:pt idx="3">
                  <c:v>Tecnologia</c:v>
                </c:pt>
                <c:pt idx="4">
                  <c:v>Lealtad de clientes</c:v>
                </c:pt>
                <c:pt idx="5">
                  <c:v>Participacion de mercado</c:v>
                </c:pt>
                <c:pt idx="6">
                  <c:v>Portafolio de servicios - productos</c:v>
                </c:pt>
                <c:pt idx="7">
                  <c:v>Servicio al cliente</c:v>
                </c:pt>
                <c:pt idx="8">
                  <c:v>Personal y perfil</c:v>
                </c:pt>
                <c:pt idx="9">
                  <c:v>Precios</c:v>
                </c:pt>
                <c:pt idx="10">
                  <c:v>Equipos</c:v>
                </c:pt>
                <c:pt idx="11">
                  <c:v>Segmento del mercado</c:v>
                </c:pt>
              </c:strCache>
            </c:strRef>
          </c:cat>
          <c:val>
            <c:numRef>
              <c:f>'4.2 PERFIL COMPET'!$L$7:$L$18</c:f>
              <c:numCache>
                <c:formatCode>General</c:formatCode>
                <c:ptCount val="12"/>
                <c:pt idx="0">
                  <c:v>7</c:v>
                </c:pt>
                <c:pt idx="1">
                  <c:v>6</c:v>
                </c:pt>
                <c:pt idx="2">
                  <c:v>7</c:v>
                </c:pt>
                <c:pt idx="3">
                  <c:v>6</c:v>
                </c:pt>
                <c:pt idx="4">
                  <c:v>7</c:v>
                </c:pt>
                <c:pt idx="5">
                  <c:v>6</c:v>
                </c:pt>
                <c:pt idx="6">
                  <c:v>6</c:v>
                </c:pt>
                <c:pt idx="7">
                  <c:v>8</c:v>
                </c:pt>
                <c:pt idx="8">
                  <c:v>7</c:v>
                </c:pt>
                <c:pt idx="9">
                  <c:v>7</c:v>
                </c:pt>
                <c:pt idx="10">
                  <c:v>6</c:v>
                </c:pt>
                <c:pt idx="11">
                  <c:v>7</c:v>
                </c:pt>
              </c:numCache>
            </c:numRef>
          </c:val>
          <c:extLst>
            <c:ext xmlns:c16="http://schemas.microsoft.com/office/drawing/2014/chart" uri="{C3380CC4-5D6E-409C-BE32-E72D297353CC}">
              <c16:uniqueId val="{00000009-3E31-4AF3-870F-02F8738DF820}"/>
            </c:ext>
          </c:extLst>
        </c:ser>
        <c:dLbls>
          <c:showLegendKey val="0"/>
          <c:showVal val="0"/>
          <c:showCatName val="0"/>
          <c:showSerName val="0"/>
          <c:showPercent val="0"/>
          <c:showBubbleSize val="0"/>
        </c:dLbls>
        <c:axId val="280216320"/>
        <c:axId val="280218400"/>
      </c:radarChart>
      <c:catAx>
        <c:axId val="280216320"/>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280218400"/>
        <c:crosses val="autoZero"/>
        <c:auto val="1"/>
        <c:lblAlgn val="ctr"/>
        <c:lblOffset val="100"/>
        <c:noMultiLvlLbl val="0"/>
      </c:catAx>
      <c:valAx>
        <c:axId val="280218400"/>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280216320"/>
        <c:crosses val="autoZero"/>
        <c:crossBetween val="between"/>
      </c:valAx>
      <c:spPr>
        <a:noFill/>
        <a:ln>
          <a:noFill/>
        </a:ln>
        <a:effectLst/>
      </c:spPr>
    </c:plotArea>
    <c:legend>
      <c:legendPos val="t"/>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s-CO"/>
    </a:p>
  </c:txPr>
  <c:printSettings>
    <c:headerFooter/>
    <c:pageMargins b="0.75" l="0.7" r="0.7" t="0.75" header="0.3" footer="0.3"/>
    <c:pageSetup/>
  </c:printSettings>
</c:chartSpace>
</file>

<file path=xl/charts/chart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s-MX"/>
              <a:t>COMPARATIVO</a:t>
            </a:r>
            <a:r>
              <a:rPr lang="es-MX" baseline="0"/>
              <a:t> PROMEDIO VRS NUESTRA EMPRESA</a:t>
            </a:r>
            <a:endParaRPr lang="es-MX"/>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s-CO"/>
        </a:p>
      </c:txPr>
    </c:title>
    <c:autoTitleDeleted val="0"/>
    <c:plotArea>
      <c:layout/>
      <c:radarChart>
        <c:radarStyle val="marker"/>
        <c:varyColors val="0"/>
        <c:ser>
          <c:idx val="0"/>
          <c:order val="0"/>
          <c:spPr>
            <a:ln w="28575" cap="rnd">
              <a:solidFill>
                <a:schemeClr val="accent1"/>
              </a:solidFill>
              <a:round/>
            </a:ln>
            <a:effectLst/>
          </c:spPr>
          <c:marker>
            <c:symbol val="none"/>
          </c:marker>
          <c:cat>
            <c:strRef>
              <c:f>'4.2 PERFIL COMPET'!$B$7:$B$18</c:f>
              <c:strCache>
                <c:ptCount val="12"/>
                <c:pt idx="0">
                  <c:v>Mercadeo</c:v>
                </c:pt>
                <c:pt idx="1">
                  <c:v>Antigüedad y region</c:v>
                </c:pt>
                <c:pt idx="2">
                  <c:v>Gestion y control</c:v>
                </c:pt>
                <c:pt idx="3">
                  <c:v>Tecnologia</c:v>
                </c:pt>
                <c:pt idx="4">
                  <c:v>Lealtad de clientes</c:v>
                </c:pt>
                <c:pt idx="5">
                  <c:v>Participacion de mercado</c:v>
                </c:pt>
                <c:pt idx="6">
                  <c:v>Portafolio de servicios - productos</c:v>
                </c:pt>
                <c:pt idx="7">
                  <c:v>Servicio al cliente</c:v>
                </c:pt>
                <c:pt idx="8">
                  <c:v>Personal y perfil</c:v>
                </c:pt>
                <c:pt idx="9">
                  <c:v>Precios</c:v>
                </c:pt>
                <c:pt idx="10">
                  <c:v>Equipos</c:v>
                </c:pt>
                <c:pt idx="11">
                  <c:v>Segmento del mercado</c:v>
                </c:pt>
              </c:strCache>
            </c:strRef>
          </c:cat>
          <c:val>
            <c:numRef>
              <c:f>'4.2 PERFIL COMPET'!$C$7:$C$18</c:f>
              <c:numCache>
                <c:formatCode>General</c:formatCode>
                <c:ptCount val="12"/>
                <c:pt idx="0">
                  <c:v>0.09</c:v>
                </c:pt>
                <c:pt idx="1">
                  <c:v>0.08</c:v>
                </c:pt>
                <c:pt idx="2">
                  <c:v>0.08</c:v>
                </c:pt>
                <c:pt idx="3">
                  <c:v>0.08</c:v>
                </c:pt>
                <c:pt idx="4">
                  <c:v>0.08</c:v>
                </c:pt>
                <c:pt idx="5">
                  <c:v>0.08</c:v>
                </c:pt>
                <c:pt idx="6">
                  <c:v>0.09</c:v>
                </c:pt>
                <c:pt idx="7">
                  <c:v>0.08</c:v>
                </c:pt>
                <c:pt idx="8">
                  <c:v>0.08</c:v>
                </c:pt>
                <c:pt idx="9">
                  <c:v>0.09</c:v>
                </c:pt>
                <c:pt idx="10">
                  <c:v>0.08</c:v>
                </c:pt>
                <c:pt idx="11">
                  <c:v>0.09</c:v>
                </c:pt>
              </c:numCache>
            </c:numRef>
          </c:val>
          <c:extLst>
            <c:ext xmlns:c16="http://schemas.microsoft.com/office/drawing/2014/chart" uri="{C3380CC4-5D6E-409C-BE32-E72D297353CC}">
              <c16:uniqueId val="{00000000-4009-43CB-A5B9-A26154671DBA}"/>
            </c:ext>
          </c:extLst>
        </c:ser>
        <c:ser>
          <c:idx val="1"/>
          <c:order val="1"/>
          <c:spPr>
            <a:ln w="28575" cap="rnd">
              <a:solidFill>
                <a:schemeClr val="accent2"/>
              </a:solidFill>
              <a:round/>
            </a:ln>
            <a:effectLst/>
          </c:spPr>
          <c:marker>
            <c:symbol val="none"/>
          </c:marker>
          <c:cat>
            <c:strRef>
              <c:f>'4.2 PERFIL COMPET'!$B$7:$B$18</c:f>
              <c:strCache>
                <c:ptCount val="12"/>
                <c:pt idx="0">
                  <c:v>Mercadeo</c:v>
                </c:pt>
                <c:pt idx="1">
                  <c:v>Antigüedad y region</c:v>
                </c:pt>
                <c:pt idx="2">
                  <c:v>Gestion y control</c:v>
                </c:pt>
                <c:pt idx="3">
                  <c:v>Tecnologia</c:v>
                </c:pt>
                <c:pt idx="4">
                  <c:v>Lealtad de clientes</c:v>
                </c:pt>
                <c:pt idx="5">
                  <c:v>Participacion de mercado</c:v>
                </c:pt>
                <c:pt idx="6">
                  <c:v>Portafolio de servicios - productos</c:v>
                </c:pt>
                <c:pt idx="7">
                  <c:v>Servicio al cliente</c:v>
                </c:pt>
                <c:pt idx="8">
                  <c:v>Personal y perfil</c:v>
                </c:pt>
                <c:pt idx="9">
                  <c:v>Precios</c:v>
                </c:pt>
                <c:pt idx="10">
                  <c:v>Equipos</c:v>
                </c:pt>
                <c:pt idx="11">
                  <c:v>Segmento del mercado</c:v>
                </c:pt>
              </c:strCache>
            </c:strRef>
          </c:cat>
          <c:val>
            <c:numRef>
              <c:f>'4.2 PERFIL COMPET'!$D$7:$D$18</c:f>
              <c:numCache>
                <c:formatCode>General</c:formatCode>
                <c:ptCount val="12"/>
                <c:pt idx="0">
                  <c:v>10</c:v>
                </c:pt>
                <c:pt idx="1">
                  <c:v>9</c:v>
                </c:pt>
                <c:pt idx="2">
                  <c:v>9</c:v>
                </c:pt>
                <c:pt idx="3">
                  <c:v>8</c:v>
                </c:pt>
                <c:pt idx="4">
                  <c:v>8</c:v>
                </c:pt>
                <c:pt idx="5">
                  <c:v>9</c:v>
                </c:pt>
                <c:pt idx="6">
                  <c:v>10</c:v>
                </c:pt>
                <c:pt idx="7">
                  <c:v>9</c:v>
                </c:pt>
                <c:pt idx="8">
                  <c:v>9</c:v>
                </c:pt>
                <c:pt idx="9">
                  <c:v>7</c:v>
                </c:pt>
                <c:pt idx="10">
                  <c:v>8</c:v>
                </c:pt>
                <c:pt idx="11">
                  <c:v>10</c:v>
                </c:pt>
              </c:numCache>
            </c:numRef>
          </c:val>
          <c:extLst>
            <c:ext xmlns:c16="http://schemas.microsoft.com/office/drawing/2014/chart" uri="{C3380CC4-5D6E-409C-BE32-E72D297353CC}">
              <c16:uniqueId val="{00000001-4009-43CB-A5B9-A26154671DBA}"/>
            </c:ext>
          </c:extLst>
        </c:ser>
        <c:ser>
          <c:idx val="2"/>
          <c:order val="2"/>
          <c:spPr>
            <a:ln w="28575" cap="rnd">
              <a:solidFill>
                <a:schemeClr val="accent3"/>
              </a:solidFill>
              <a:round/>
            </a:ln>
            <a:effectLst/>
          </c:spPr>
          <c:marker>
            <c:symbol val="none"/>
          </c:marker>
          <c:cat>
            <c:strRef>
              <c:f>'4.2 PERFIL COMPET'!$B$7:$B$18</c:f>
              <c:strCache>
                <c:ptCount val="12"/>
                <c:pt idx="0">
                  <c:v>Mercadeo</c:v>
                </c:pt>
                <c:pt idx="1">
                  <c:v>Antigüedad y region</c:v>
                </c:pt>
                <c:pt idx="2">
                  <c:v>Gestion y control</c:v>
                </c:pt>
                <c:pt idx="3">
                  <c:v>Tecnologia</c:v>
                </c:pt>
                <c:pt idx="4">
                  <c:v>Lealtad de clientes</c:v>
                </c:pt>
                <c:pt idx="5">
                  <c:v>Participacion de mercado</c:v>
                </c:pt>
                <c:pt idx="6">
                  <c:v>Portafolio de servicios - productos</c:v>
                </c:pt>
                <c:pt idx="7">
                  <c:v>Servicio al cliente</c:v>
                </c:pt>
                <c:pt idx="8">
                  <c:v>Personal y perfil</c:v>
                </c:pt>
                <c:pt idx="9">
                  <c:v>Precios</c:v>
                </c:pt>
                <c:pt idx="10">
                  <c:v>Equipos</c:v>
                </c:pt>
                <c:pt idx="11">
                  <c:v>Segmento del mercado</c:v>
                </c:pt>
              </c:strCache>
            </c:strRef>
          </c:cat>
          <c:val>
            <c:numRef>
              <c:f>'4.2 PERFIL COMPET'!$E$7:$E$18</c:f>
              <c:numCache>
                <c:formatCode>General</c:formatCode>
                <c:ptCount val="12"/>
                <c:pt idx="0">
                  <c:v>0.89999999999999991</c:v>
                </c:pt>
                <c:pt idx="1">
                  <c:v>0.72</c:v>
                </c:pt>
                <c:pt idx="2">
                  <c:v>0.72</c:v>
                </c:pt>
                <c:pt idx="3">
                  <c:v>0.64</c:v>
                </c:pt>
                <c:pt idx="4">
                  <c:v>0.64</c:v>
                </c:pt>
                <c:pt idx="5">
                  <c:v>0.72</c:v>
                </c:pt>
                <c:pt idx="6">
                  <c:v>0.89999999999999991</c:v>
                </c:pt>
                <c:pt idx="7">
                  <c:v>0.72</c:v>
                </c:pt>
                <c:pt idx="8">
                  <c:v>0.72</c:v>
                </c:pt>
                <c:pt idx="9">
                  <c:v>0.63</c:v>
                </c:pt>
                <c:pt idx="10">
                  <c:v>0.64</c:v>
                </c:pt>
                <c:pt idx="11">
                  <c:v>0.89999999999999991</c:v>
                </c:pt>
              </c:numCache>
            </c:numRef>
          </c:val>
          <c:extLst>
            <c:ext xmlns:c16="http://schemas.microsoft.com/office/drawing/2014/chart" uri="{C3380CC4-5D6E-409C-BE32-E72D297353CC}">
              <c16:uniqueId val="{00000002-4009-43CB-A5B9-A26154671DBA}"/>
            </c:ext>
          </c:extLst>
        </c:ser>
        <c:ser>
          <c:idx val="3"/>
          <c:order val="3"/>
          <c:spPr>
            <a:ln w="28575" cap="rnd">
              <a:solidFill>
                <a:schemeClr val="accent4"/>
              </a:solidFill>
              <a:round/>
            </a:ln>
            <a:effectLst/>
          </c:spPr>
          <c:marker>
            <c:symbol val="none"/>
          </c:marker>
          <c:cat>
            <c:strRef>
              <c:f>'4.2 PERFIL COMPET'!$B$7:$B$18</c:f>
              <c:strCache>
                <c:ptCount val="12"/>
                <c:pt idx="0">
                  <c:v>Mercadeo</c:v>
                </c:pt>
                <c:pt idx="1">
                  <c:v>Antigüedad y region</c:v>
                </c:pt>
                <c:pt idx="2">
                  <c:v>Gestion y control</c:v>
                </c:pt>
                <c:pt idx="3">
                  <c:v>Tecnologia</c:v>
                </c:pt>
                <c:pt idx="4">
                  <c:v>Lealtad de clientes</c:v>
                </c:pt>
                <c:pt idx="5">
                  <c:v>Participacion de mercado</c:v>
                </c:pt>
                <c:pt idx="6">
                  <c:v>Portafolio de servicios - productos</c:v>
                </c:pt>
                <c:pt idx="7">
                  <c:v>Servicio al cliente</c:v>
                </c:pt>
                <c:pt idx="8">
                  <c:v>Personal y perfil</c:v>
                </c:pt>
                <c:pt idx="9">
                  <c:v>Precios</c:v>
                </c:pt>
                <c:pt idx="10">
                  <c:v>Equipos</c:v>
                </c:pt>
                <c:pt idx="11">
                  <c:v>Segmento del mercado</c:v>
                </c:pt>
              </c:strCache>
            </c:strRef>
          </c:cat>
          <c:val>
            <c:numRef>
              <c:f>'4.2 PERFIL COMPET'!$F$7:$F$18</c:f>
              <c:numCache>
                <c:formatCode>General</c:formatCode>
                <c:ptCount val="12"/>
                <c:pt idx="0">
                  <c:v>9</c:v>
                </c:pt>
                <c:pt idx="1">
                  <c:v>9</c:v>
                </c:pt>
                <c:pt idx="2">
                  <c:v>8</c:v>
                </c:pt>
                <c:pt idx="3">
                  <c:v>8</c:v>
                </c:pt>
                <c:pt idx="4">
                  <c:v>8</c:v>
                </c:pt>
                <c:pt idx="5">
                  <c:v>8</c:v>
                </c:pt>
                <c:pt idx="6">
                  <c:v>9</c:v>
                </c:pt>
                <c:pt idx="7">
                  <c:v>8</c:v>
                </c:pt>
                <c:pt idx="8">
                  <c:v>8</c:v>
                </c:pt>
                <c:pt idx="9">
                  <c:v>7</c:v>
                </c:pt>
                <c:pt idx="10">
                  <c:v>8</c:v>
                </c:pt>
                <c:pt idx="11">
                  <c:v>9</c:v>
                </c:pt>
              </c:numCache>
            </c:numRef>
          </c:val>
          <c:extLst>
            <c:ext xmlns:c16="http://schemas.microsoft.com/office/drawing/2014/chart" uri="{C3380CC4-5D6E-409C-BE32-E72D297353CC}">
              <c16:uniqueId val="{00000003-4009-43CB-A5B9-A26154671DBA}"/>
            </c:ext>
          </c:extLst>
        </c:ser>
        <c:ser>
          <c:idx val="4"/>
          <c:order val="4"/>
          <c:spPr>
            <a:ln w="28575" cap="rnd">
              <a:solidFill>
                <a:schemeClr val="accent5"/>
              </a:solidFill>
              <a:round/>
            </a:ln>
            <a:effectLst/>
          </c:spPr>
          <c:marker>
            <c:symbol val="none"/>
          </c:marker>
          <c:cat>
            <c:strRef>
              <c:f>'4.2 PERFIL COMPET'!$B$7:$B$18</c:f>
              <c:strCache>
                <c:ptCount val="12"/>
                <c:pt idx="0">
                  <c:v>Mercadeo</c:v>
                </c:pt>
                <c:pt idx="1">
                  <c:v>Antigüedad y region</c:v>
                </c:pt>
                <c:pt idx="2">
                  <c:v>Gestion y control</c:v>
                </c:pt>
                <c:pt idx="3">
                  <c:v>Tecnologia</c:v>
                </c:pt>
                <c:pt idx="4">
                  <c:v>Lealtad de clientes</c:v>
                </c:pt>
                <c:pt idx="5">
                  <c:v>Participacion de mercado</c:v>
                </c:pt>
                <c:pt idx="6">
                  <c:v>Portafolio de servicios - productos</c:v>
                </c:pt>
                <c:pt idx="7">
                  <c:v>Servicio al cliente</c:v>
                </c:pt>
                <c:pt idx="8">
                  <c:v>Personal y perfil</c:v>
                </c:pt>
                <c:pt idx="9">
                  <c:v>Precios</c:v>
                </c:pt>
                <c:pt idx="10">
                  <c:v>Equipos</c:v>
                </c:pt>
                <c:pt idx="11">
                  <c:v>Segmento del mercado</c:v>
                </c:pt>
              </c:strCache>
            </c:strRef>
          </c:cat>
          <c:val>
            <c:numRef>
              <c:f>'4.2 PERFIL COMPET'!$G$7:$G$18</c:f>
              <c:numCache>
                <c:formatCode>General</c:formatCode>
                <c:ptCount val="12"/>
                <c:pt idx="0">
                  <c:v>0.80999999999999994</c:v>
                </c:pt>
                <c:pt idx="1">
                  <c:v>0.72</c:v>
                </c:pt>
                <c:pt idx="2">
                  <c:v>0.64</c:v>
                </c:pt>
                <c:pt idx="3">
                  <c:v>0.64</c:v>
                </c:pt>
                <c:pt idx="4">
                  <c:v>0.64</c:v>
                </c:pt>
                <c:pt idx="5">
                  <c:v>0.64</c:v>
                </c:pt>
                <c:pt idx="6">
                  <c:v>0.80999999999999994</c:v>
                </c:pt>
                <c:pt idx="7">
                  <c:v>0.64</c:v>
                </c:pt>
                <c:pt idx="8">
                  <c:v>0.64</c:v>
                </c:pt>
                <c:pt idx="9">
                  <c:v>0.63</c:v>
                </c:pt>
                <c:pt idx="10">
                  <c:v>0.64</c:v>
                </c:pt>
                <c:pt idx="11">
                  <c:v>0.80999999999999994</c:v>
                </c:pt>
              </c:numCache>
            </c:numRef>
          </c:val>
          <c:extLst>
            <c:ext xmlns:c16="http://schemas.microsoft.com/office/drawing/2014/chart" uri="{C3380CC4-5D6E-409C-BE32-E72D297353CC}">
              <c16:uniqueId val="{00000004-4009-43CB-A5B9-A26154671DBA}"/>
            </c:ext>
          </c:extLst>
        </c:ser>
        <c:ser>
          <c:idx val="5"/>
          <c:order val="5"/>
          <c:spPr>
            <a:ln w="28575" cap="rnd">
              <a:solidFill>
                <a:schemeClr val="accent6"/>
              </a:solidFill>
              <a:round/>
            </a:ln>
            <a:effectLst/>
          </c:spPr>
          <c:marker>
            <c:symbol val="none"/>
          </c:marker>
          <c:cat>
            <c:strRef>
              <c:f>'4.2 PERFIL COMPET'!$B$7:$B$18</c:f>
              <c:strCache>
                <c:ptCount val="12"/>
                <c:pt idx="0">
                  <c:v>Mercadeo</c:v>
                </c:pt>
                <c:pt idx="1">
                  <c:v>Antigüedad y region</c:v>
                </c:pt>
                <c:pt idx="2">
                  <c:v>Gestion y control</c:v>
                </c:pt>
                <c:pt idx="3">
                  <c:v>Tecnologia</c:v>
                </c:pt>
                <c:pt idx="4">
                  <c:v>Lealtad de clientes</c:v>
                </c:pt>
                <c:pt idx="5">
                  <c:v>Participacion de mercado</c:v>
                </c:pt>
                <c:pt idx="6">
                  <c:v>Portafolio de servicios - productos</c:v>
                </c:pt>
                <c:pt idx="7">
                  <c:v>Servicio al cliente</c:v>
                </c:pt>
                <c:pt idx="8">
                  <c:v>Personal y perfil</c:v>
                </c:pt>
                <c:pt idx="9">
                  <c:v>Precios</c:v>
                </c:pt>
                <c:pt idx="10">
                  <c:v>Equipos</c:v>
                </c:pt>
                <c:pt idx="11">
                  <c:v>Segmento del mercado</c:v>
                </c:pt>
              </c:strCache>
            </c:strRef>
          </c:cat>
          <c:val>
            <c:numRef>
              <c:f>'4.2 PERFIL COMPET'!$H$7:$H$18</c:f>
              <c:numCache>
                <c:formatCode>General</c:formatCode>
                <c:ptCount val="12"/>
                <c:pt idx="0">
                  <c:v>7</c:v>
                </c:pt>
                <c:pt idx="1">
                  <c:v>7</c:v>
                </c:pt>
                <c:pt idx="2">
                  <c:v>8</c:v>
                </c:pt>
                <c:pt idx="3">
                  <c:v>6</c:v>
                </c:pt>
                <c:pt idx="4">
                  <c:v>7</c:v>
                </c:pt>
                <c:pt idx="5">
                  <c:v>6</c:v>
                </c:pt>
                <c:pt idx="6">
                  <c:v>7</c:v>
                </c:pt>
                <c:pt idx="7">
                  <c:v>8</c:v>
                </c:pt>
                <c:pt idx="8">
                  <c:v>7</c:v>
                </c:pt>
                <c:pt idx="9">
                  <c:v>8</c:v>
                </c:pt>
                <c:pt idx="10">
                  <c:v>7</c:v>
                </c:pt>
                <c:pt idx="11">
                  <c:v>7</c:v>
                </c:pt>
              </c:numCache>
            </c:numRef>
          </c:val>
          <c:extLst>
            <c:ext xmlns:c16="http://schemas.microsoft.com/office/drawing/2014/chart" uri="{C3380CC4-5D6E-409C-BE32-E72D297353CC}">
              <c16:uniqueId val="{00000005-4009-43CB-A5B9-A26154671DBA}"/>
            </c:ext>
          </c:extLst>
        </c:ser>
        <c:ser>
          <c:idx val="6"/>
          <c:order val="6"/>
          <c:spPr>
            <a:ln w="28575" cap="rnd">
              <a:solidFill>
                <a:schemeClr val="accent1">
                  <a:lumMod val="60000"/>
                </a:schemeClr>
              </a:solidFill>
              <a:round/>
            </a:ln>
            <a:effectLst/>
          </c:spPr>
          <c:marker>
            <c:symbol val="none"/>
          </c:marker>
          <c:cat>
            <c:strRef>
              <c:f>'4.2 PERFIL COMPET'!$B$7:$B$18</c:f>
              <c:strCache>
                <c:ptCount val="12"/>
                <c:pt idx="0">
                  <c:v>Mercadeo</c:v>
                </c:pt>
                <c:pt idx="1">
                  <c:v>Antigüedad y region</c:v>
                </c:pt>
                <c:pt idx="2">
                  <c:v>Gestion y control</c:v>
                </c:pt>
                <c:pt idx="3">
                  <c:v>Tecnologia</c:v>
                </c:pt>
                <c:pt idx="4">
                  <c:v>Lealtad de clientes</c:v>
                </c:pt>
                <c:pt idx="5">
                  <c:v>Participacion de mercado</c:v>
                </c:pt>
                <c:pt idx="6">
                  <c:v>Portafolio de servicios - productos</c:v>
                </c:pt>
                <c:pt idx="7">
                  <c:v>Servicio al cliente</c:v>
                </c:pt>
                <c:pt idx="8">
                  <c:v>Personal y perfil</c:v>
                </c:pt>
                <c:pt idx="9">
                  <c:v>Precios</c:v>
                </c:pt>
                <c:pt idx="10">
                  <c:v>Equipos</c:v>
                </c:pt>
                <c:pt idx="11">
                  <c:v>Segmento del mercado</c:v>
                </c:pt>
              </c:strCache>
            </c:strRef>
          </c:cat>
          <c:val>
            <c:numRef>
              <c:f>'4.2 PERFIL COMPET'!$I$7:$I$18</c:f>
              <c:numCache>
                <c:formatCode>General</c:formatCode>
                <c:ptCount val="12"/>
                <c:pt idx="0">
                  <c:v>0.63</c:v>
                </c:pt>
                <c:pt idx="1">
                  <c:v>0.56000000000000005</c:v>
                </c:pt>
                <c:pt idx="2">
                  <c:v>0.64</c:v>
                </c:pt>
                <c:pt idx="3">
                  <c:v>0.48</c:v>
                </c:pt>
                <c:pt idx="4">
                  <c:v>0.56000000000000005</c:v>
                </c:pt>
                <c:pt idx="5">
                  <c:v>0.48</c:v>
                </c:pt>
                <c:pt idx="6">
                  <c:v>0.63</c:v>
                </c:pt>
                <c:pt idx="7">
                  <c:v>0.64</c:v>
                </c:pt>
                <c:pt idx="8">
                  <c:v>0.56000000000000005</c:v>
                </c:pt>
                <c:pt idx="9">
                  <c:v>0.72</c:v>
                </c:pt>
                <c:pt idx="10">
                  <c:v>0.56000000000000005</c:v>
                </c:pt>
                <c:pt idx="11">
                  <c:v>0.63</c:v>
                </c:pt>
              </c:numCache>
            </c:numRef>
          </c:val>
          <c:extLst>
            <c:ext xmlns:c16="http://schemas.microsoft.com/office/drawing/2014/chart" uri="{C3380CC4-5D6E-409C-BE32-E72D297353CC}">
              <c16:uniqueId val="{00000006-4009-43CB-A5B9-A26154671DBA}"/>
            </c:ext>
          </c:extLst>
        </c:ser>
        <c:ser>
          <c:idx val="7"/>
          <c:order val="7"/>
          <c:spPr>
            <a:ln w="28575" cap="rnd">
              <a:solidFill>
                <a:schemeClr val="accent2">
                  <a:lumMod val="60000"/>
                </a:schemeClr>
              </a:solidFill>
              <a:round/>
            </a:ln>
            <a:effectLst/>
          </c:spPr>
          <c:marker>
            <c:symbol val="none"/>
          </c:marker>
          <c:cat>
            <c:strRef>
              <c:f>'4.2 PERFIL COMPET'!$B$7:$B$18</c:f>
              <c:strCache>
                <c:ptCount val="12"/>
                <c:pt idx="0">
                  <c:v>Mercadeo</c:v>
                </c:pt>
                <c:pt idx="1">
                  <c:v>Antigüedad y region</c:v>
                </c:pt>
                <c:pt idx="2">
                  <c:v>Gestion y control</c:v>
                </c:pt>
                <c:pt idx="3">
                  <c:v>Tecnologia</c:v>
                </c:pt>
                <c:pt idx="4">
                  <c:v>Lealtad de clientes</c:v>
                </c:pt>
                <c:pt idx="5">
                  <c:v>Participacion de mercado</c:v>
                </c:pt>
                <c:pt idx="6">
                  <c:v>Portafolio de servicios - productos</c:v>
                </c:pt>
                <c:pt idx="7">
                  <c:v>Servicio al cliente</c:v>
                </c:pt>
                <c:pt idx="8">
                  <c:v>Personal y perfil</c:v>
                </c:pt>
                <c:pt idx="9">
                  <c:v>Precios</c:v>
                </c:pt>
                <c:pt idx="10">
                  <c:v>Equipos</c:v>
                </c:pt>
                <c:pt idx="11">
                  <c:v>Segmento del mercado</c:v>
                </c:pt>
              </c:strCache>
            </c:strRef>
          </c:cat>
          <c:val>
            <c:numRef>
              <c:f>'4.2 PERFIL COMPET'!$J$7:$J$18</c:f>
              <c:numCache>
                <c:formatCode>General</c:formatCode>
                <c:ptCount val="12"/>
                <c:pt idx="0">
                  <c:v>6</c:v>
                </c:pt>
                <c:pt idx="1">
                  <c:v>5</c:v>
                </c:pt>
                <c:pt idx="2">
                  <c:v>7</c:v>
                </c:pt>
                <c:pt idx="3">
                  <c:v>6</c:v>
                </c:pt>
                <c:pt idx="4">
                  <c:v>7</c:v>
                </c:pt>
                <c:pt idx="5">
                  <c:v>5</c:v>
                </c:pt>
                <c:pt idx="6">
                  <c:v>6</c:v>
                </c:pt>
                <c:pt idx="7">
                  <c:v>8</c:v>
                </c:pt>
                <c:pt idx="8">
                  <c:v>6</c:v>
                </c:pt>
                <c:pt idx="9">
                  <c:v>6</c:v>
                </c:pt>
                <c:pt idx="10">
                  <c:v>7</c:v>
                </c:pt>
                <c:pt idx="11">
                  <c:v>5</c:v>
                </c:pt>
              </c:numCache>
            </c:numRef>
          </c:val>
          <c:extLst>
            <c:ext xmlns:c16="http://schemas.microsoft.com/office/drawing/2014/chart" uri="{C3380CC4-5D6E-409C-BE32-E72D297353CC}">
              <c16:uniqueId val="{00000007-4009-43CB-A5B9-A26154671DBA}"/>
            </c:ext>
          </c:extLst>
        </c:ser>
        <c:ser>
          <c:idx val="8"/>
          <c:order val="8"/>
          <c:spPr>
            <a:ln w="28575" cap="rnd">
              <a:solidFill>
                <a:schemeClr val="accent3">
                  <a:lumMod val="60000"/>
                </a:schemeClr>
              </a:solidFill>
              <a:round/>
            </a:ln>
            <a:effectLst/>
          </c:spPr>
          <c:marker>
            <c:symbol val="none"/>
          </c:marker>
          <c:cat>
            <c:strRef>
              <c:f>'4.2 PERFIL COMPET'!$B$7:$B$18</c:f>
              <c:strCache>
                <c:ptCount val="12"/>
                <c:pt idx="0">
                  <c:v>Mercadeo</c:v>
                </c:pt>
                <c:pt idx="1">
                  <c:v>Antigüedad y region</c:v>
                </c:pt>
                <c:pt idx="2">
                  <c:v>Gestion y control</c:v>
                </c:pt>
                <c:pt idx="3">
                  <c:v>Tecnologia</c:v>
                </c:pt>
                <c:pt idx="4">
                  <c:v>Lealtad de clientes</c:v>
                </c:pt>
                <c:pt idx="5">
                  <c:v>Participacion de mercado</c:v>
                </c:pt>
                <c:pt idx="6">
                  <c:v>Portafolio de servicios - productos</c:v>
                </c:pt>
                <c:pt idx="7">
                  <c:v>Servicio al cliente</c:v>
                </c:pt>
                <c:pt idx="8">
                  <c:v>Personal y perfil</c:v>
                </c:pt>
                <c:pt idx="9">
                  <c:v>Precios</c:v>
                </c:pt>
                <c:pt idx="10">
                  <c:v>Equipos</c:v>
                </c:pt>
                <c:pt idx="11">
                  <c:v>Segmento del mercado</c:v>
                </c:pt>
              </c:strCache>
            </c:strRef>
          </c:cat>
          <c:val>
            <c:numRef>
              <c:f>'4.2 PERFIL COMPET'!$K$7:$K$18</c:f>
              <c:numCache>
                <c:formatCode>General</c:formatCode>
                <c:ptCount val="12"/>
                <c:pt idx="0">
                  <c:v>0.54</c:v>
                </c:pt>
                <c:pt idx="1">
                  <c:v>0.4</c:v>
                </c:pt>
                <c:pt idx="2">
                  <c:v>0.56000000000000005</c:v>
                </c:pt>
                <c:pt idx="3">
                  <c:v>0.48</c:v>
                </c:pt>
                <c:pt idx="4">
                  <c:v>0.56000000000000005</c:v>
                </c:pt>
                <c:pt idx="5">
                  <c:v>0.4</c:v>
                </c:pt>
                <c:pt idx="6">
                  <c:v>0.54</c:v>
                </c:pt>
                <c:pt idx="7">
                  <c:v>0.64</c:v>
                </c:pt>
                <c:pt idx="8">
                  <c:v>0.48</c:v>
                </c:pt>
                <c:pt idx="9">
                  <c:v>0.54</c:v>
                </c:pt>
                <c:pt idx="10">
                  <c:v>0.56000000000000005</c:v>
                </c:pt>
                <c:pt idx="11">
                  <c:v>0.44999999999999996</c:v>
                </c:pt>
              </c:numCache>
            </c:numRef>
          </c:val>
          <c:extLst>
            <c:ext xmlns:c16="http://schemas.microsoft.com/office/drawing/2014/chart" uri="{C3380CC4-5D6E-409C-BE32-E72D297353CC}">
              <c16:uniqueId val="{00000008-4009-43CB-A5B9-A26154671DBA}"/>
            </c:ext>
          </c:extLst>
        </c:ser>
        <c:ser>
          <c:idx val="10"/>
          <c:order val="10"/>
          <c:spPr>
            <a:ln w="28575" cap="rnd">
              <a:solidFill>
                <a:schemeClr val="accent5">
                  <a:lumMod val="60000"/>
                </a:schemeClr>
              </a:solidFill>
              <a:round/>
            </a:ln>
            <a:effectLst/>
          </c:spPr>
          <c:marker>
            <c:symbol val="none"/>
          </c:marker>
          <c:cat>
            <c:strRef>
              <c:f>'4.2 PERFIL COMPET'!$B$7:$B$18</c:f>
              <c:strCache>
                <c:ptCount val="12"/>
                <c:pt idx="0">
                  <c:v>Mercadeo</c:v>
                </c:pt>
                <c:pt idx="1">
                  <c:v>Antigüedad y region</c:v>
                </c:pt>
                <c:pt idx="2">
                  <c:v>Gestion y control</c:v>
                </c:pt>
                <c:pt idx="3">
                  <c:v>Tecnologia</c:v>
                </c:pt>
                <c:pt idx="4">
                  <c:v>Lealtad de clientes</c:v>
                </c:pt>
                <c:pt idx="5">
                  <c:v>Participacion de mercado</c:v>
                </c:pt>
                <c:pt idx="6">
                  <c:v>Portafolio de servicios - productos</c:v>
                </c:pt>
                <c:pt idx="7">
                  <c:v>Servicio al cliente</c:v>
                </c:pt>
                <c:pt idx="8">
                  <c:v>Personal y perfil</c:v>
                </c:pt>
                <c:pt idx="9">
                  <c:v>Precios</c:v>
                </c:pt>
                <c:pt idx="10">
                  <c:v>Equipos</c:v>
                </c:pt>
                <c:pt idx="11">
                  <c:v>Segmento del mercado</c:v>
                </c:pt>
              </c:strCache>
            </c:strRef>
          </c:cat>
          <c:val>
            <c:numRef>
              <c:f>'4.2 PERFIL COMPET'!$M$7:$M$18</c:f>
              <c:numCache>
                <c:formatCode>General</c:formatCode>
                <c:ptCount val="12"/>
                <c:pt idx="0">
                  <c:v>0.63</c:v>
                </c:pt>
                <c:pt idx="1">
                  <c:v>0.48</c:v>
                </c:pt>
                <c:pt idx="2">
                  <c:v>0.56000000000000005</c:v>
                </c:pt>
                <c:pt idx="3">
                  <c:v>0.48</c:v>
                </c:pt>
                <c:pt idx="4">
                  <c:v>0.56000000000000005</c:v>
                </c:pt>
                <c:pt idx="5">
                  <c:v>0.48</c:v>
                </c:pt>
                <c:pt idx="6">
                  <c:v>0.54</c:v>
                </c:pt>
                <c:pt idx="7">
                  <c:v>0.64</c:v>
                </c:pt>
                <c:pt idx="8">
                  <c:v>0.56000000000000005</c:v>
                </c:pt>
                <c:pt idx="9">
                  <c:v>0.63</c:v>
                </c:pt>
                <c:pt idx="10">
                  <c:v>0.48</c:v>
                </c:pt>
                <c:pt idx="11">
                  <c:v>0.63</c:v>
                </c:pt>
              </c:numCache>
            </c:numRef>
          </c:val>
          <c:extLst>
            <c:ext xmlns:c16="http://schemas.microsoft.com/office/drawing/2014/chart" uri="{C3380CC4-5D6E-409C-BE32-E72D297353CC}">
              <c16:uniqueId val="{00000009-4009-43CB-A5B9-A26154671DBA}"/>
            </c:ext>
          </c:extLst>
        </c:ser>
        <c:ser>
          <c:idx val="11"/>
          <c:order val="11"/>
          <c:spPr>
            <a:ln w="28575" cap="rnd">
              <a:solidFill>
                <a:schemeClr val="accent6">
                  <a:lumMod val="60000"/>
                </a:schemeClr>
              </a:solidFill>
              <a:round/>
            </a:ln>
            <a:effectLst/>
          </c:spPr>
          <c:marker>
            <c:symbol val="none"/>
          </c:marker>
          <c:cat>
            <c:strRef>
              <c:f>'4.2 PERFIL COMPET'!$B$7:$B$18</c:f>
              <c:strCache>
                <c:ptCount val="12"/>
                <c:pt idx="0">
                  <c:v>Mercadeo</c:v>
                </c:pt>
                <c:pt idx="1">
                  <c:v>Antigüedad y region</c:v>
                </c:pt>
                <c:pt idx="2">
                  <c:v>Gestion y control</c:v>
                </c:pt>
                <c:pt idx="3">
                  <c:v>Tecnologia</c:v>
                </c:pt>
                <c:pt idx="4">
                  <c:v>Lealtad de clientes</c:v>
                </c:pt>
                <c:pt idx="5">
                  <c:v>Participacion de mercado</c:v>
                </c:pt>
                <c:pt idx="6">
                  <c:v>Portafolio de servicios - productos</c:v>
                </c:pt>
                <c:pt idx="7">
                  <c:v>Servicio al cliente</c:v>
                </c:pt>
                <c:pt idx="8">
                  <c:v>Personal y perfil</c:v>
                </c:pt>
                <c:pt idx="9">
                  <c:v>Precios</c:v>
                </c:pt>
                <c:pt idx="10">
                  <c:v>Equipos</c:v>
                </c:pt>
                <c:pt idx="11">
                  <c:v>Segmento del mercado</c:v>
                </c:pt>
              </c:strCache>
            </c:strRef>
          </c:cat>
          <c:val>
            <c:numRef>
              <c:f>'4.2 PERFIL COMPET'!$N$7:$N$18</c:f>
              <c:numCache>
                <c:formatCode>0.00</c:formatCode>
                <c:ptCount val="12"/>
                <c:pt idx="0">
                  <c:v>7.8</c:v>
                </c:pt>
                <c:pt idx="1">
                  <c:v>7.2</c:v>
                </c:pt>
                <c:pt idx="2">
                  <c:v>7.8</c:v>
                </c:pt>
                <c:pt idx="3">
                  <c:v>6.8</c:v>
                </c:pt>
                <c:pt idx="4">
                  <c:v>7.4</c:v>
                </c:pt>
                <c:pt idx="5">
                  <c:v>6.8</c:v>
                </c:pt>
                <c:pt idx="6">
                  <c:v>7.6</c:v>
                </c:pt>
                <c:pt idx="7">
                  <c:v>8.1999999999999993</c:v>
                </c:pt>
                <c:pt idx="8">
                  <c:v>7.4</c:v>
                </c:pt>
                <c:pt idx="9">
                  <c:v>7</c:v>
                </c:pt>
                <c:pt idx="10">
                  <c:v>7.2</c:v>
                </c:pt>
                <c:pt idx="11">
                  <c:v>7.6</c:v>
                </c:pt>
              </c:numCache>
            </c:numRef>
          </c:val>
          <c:extLst>
            <c:ext xmlns:c16="http://schemas.microsoft.com/office/drawing/2014/chart" uri="{C3380CC4-5D6E-409C-BE32-E72D297353CC}">
              <c16:uniqueId val="{0000000A-4009-43CB-A5B9-A26154671DBA}"/>
            </c:ext>
          </c:extLst>
        </c:ser>
        <c:dLbls>
          <c:showLegendKey val="0"/>
          <c:showVal val="0"/>
          <c:showCatName val="0"/>
          <c:showSerName val="0"/>
          <c:showPercent val="0"/>
          <c:showBubbleSize val="0"/>
        </c:dLbls>
        <c:axId val="180692432"/>
        <c:axId val="180699088"/>
        <c:extLst>
          <c:ext xmlns:c15="http://schemas.microsoft.com/office/drawing/2012/chart" uri="{02D57815-91ED-43cb-92C2-25804820EDAC}">
            <c15:filteredRadarSeries>
              <c15:ser>
                <c:idx val="9"/>
                <c:order val="9"/>
                <c:spPr>
                  <a:ln w="28575" cap="rnd">
                    <a:solidFill>
                      <a:schemeClr val="accent4">
                        <a:lumMod val="60000"/>
                      </a:schemeClr>
                    </a:solidFill>
                    <a:round/>
                  </a:ln>
                  <a:effectLst/>
                </c:spPr>
                <c:marker>
                  <c:symbol val="none"/>
                </c:marker>
                <c:cat>
                  <c:strRef>
                    <c:extLst>
                      <c:ext uri="{02D57815-91ED-43cb-92C2-25804820EDAC}">
                        <c15:formulaRef>
                          <c15:sqref>'4.2 PERFIL COMPET'!$B$7:$B$18</c15:sqref>
                        </c15:formulaRef>
                      </c:ext>
                    </c:extLst>
                    <c:strCache>
                      <c:ptCount val="12"/>
                      <c:pt idx="0">
                        <c:v>Mercadeo</c:v>
                      </c:pt>
                      <c:pt idx="1">
                        <c:v>Antigüedad y region</c:v>
                      </c:pt>
                      <c:pt idx="2">
                        <c:v>Gestion y control</c:v>
                      </c:pt>
                      <c:pt idx="3">
                        <c:v>Tecnologia</c:v>
                      </c:pt>
                      <c:pt idx="4">
                        <c:v>Lealtad de clientes</c:v>
                      </c:pt>
                      <c:pt idx="5">
                        <c:v>Participacion de mercado</c:v>
                      </c:pt>
                      <c:pt idx="6">
                        <c:v>Portafolio de servicios - productos</c:v>
                      </c:pt>
                      <c:pt idx="7">
                        <c:v>Servicio al cliente</c:v>
                      </c:pt>
                      <c:pt idx="8">
                        <c:v>Personal y perfil</c:v>
                      </c:pt>
                      <c:pt idx="9">
                        <c:v>Precios</c:v>
                      </c:pt>
                      <c:pt idx="10">
                        <c:v>Equipos</c:v>
                      </c:pt>
                      <c:pt idx="11">
                        <c:v>Segmento del mercado</c:v>
                      </c:pt>
                    </c:strCache>
                  </c:strRef>
                </c:cat>
                <c:val>
                  <c:numRef>
                    <c:extLst>
                      <c:ext uri="{02D57815-91ED-43cb-92C2-25804820EDAC}">
                        <c15:formulaRef>
                          <c15:sqref>'4.2 PERFIL COMPET'!$L$7:$L$18</c15:sqref>
                        </c15:formulaRef>
                      </c:ext>
                    </c:extLst>
                    <c:numCache>
                      <c:formatCode>General</c:formatCode>
                      <c:ptCount val="12"/>
                      <c:pt idx="0">
                        <c:v>7</c:v>
                      </c:pt>
                      <c:pt idx="1">
                        <c:v>6</c:v>
                      </c:pt>
                      <c:pt idx="2">
                        <c:v>7</c:v>
                      </c:pt>
                      <c:pt idx="3">
                        <c:v>6</c:v>
                      </c:pt>
                      <c:pt idx="4">
                        <c:v>7</c:v>
                      </c:pt>
                      <c:pt idx="5">
                        <c:v>6</c:v>
                      </c:pt>
                      <c:pt idx="6">
                        <c:v>6</c:v>
                      </c:pt>
                      <c:pt idx="7">
                        <c:v>8</c:v>
                      </c:pt>
                      <c:pt idx="8">
                        <c:v>7</c:v>
                      </c:pt>
                      <c:pt idx="9">
                        <c:v>7</c:v>
                      </c:pt>
                      <c:pt idx="10">
                        <c:v>6</c:v>
                      </c:pt>
                      <c:pt idx="11">
                        <c:v>7</c:v>
                      </c:pt>
                    </c:numCache>
                  </c:numRef>
                </c:val>
                <c:extLst>
                  <c:ext xmlns:c16="http://schemas.microsoft.com/office/drawing/2014/chart" uri="{C3380CC4-5D6E-409C-BE32-E72D297353CC}">
                    <c16:uniqueId val="{0000000B-4009-43CB-A5B9-A26154671DBA}"/>
                  </c:ext>
                </c:extLst>
              </c15:ser>
            </c15:filteredRadarSeries>
          </c:ext>
        </c:extLst>
      </c:radarChart>
      <c:catAx>
        <c:axId val="180692432"/>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180699088"/>
        <c:crosses val="autoZero"/>
        <c:auto val="1"/>
        <c:lblAlgn val="ctr"/>
        <c:lblOffset val="100"/>
        <c:noMultiLvlLbl val="0"/>
      </c:catAx>
      <c:valAx>
        <c:axId val="180699088"/>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180692432"/>
        <c:crosses val="autoZero"/>
        <c:crossBetween val="between"/>
      </c:valAx>
      <c:spPr>
        <a:noFill/>
        <a:ln>
          <a:noFill/>
        </a:ln>
        <a:effectLst/>
      </c:spPr>
    </c:plotArea>
    <c:legend>
      <c:legendPos val="t"/>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s-CO"/>
    </a:p>
  </c:txPr>
  <c:printSettings>
    <c:headerFooter/>
    <c:pageMargins b="0.75" l="0.7" r="0.7" t="0.75" header="0.3" footer="0.3"/>
    <c:pageSetup/>
  </c:printSettings>
</c:chartSpace>
</file>

<file path=xl/charts/chart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1.5051848824735644E-3"/>
          <c:y val="3.1007759508700364E-3"/>
          <c:w val="0.99849481511752647"/>
          <c:h val="0.99388341424242543"/>
        </c:manualLayout>
      </c:layout>
      <c:bubbleChart>
        <c:varyColors val="0"/>
        <c:ser>
          <c:idx val="5"/>
          <c:order val="0"/>
          <c:tx>
            <c:strRef>
              <c:f>[1]CÁLCULOS!$G$21</c:f>
              <c:strCache>
                <c:ptCount val="1"/>
                <c:pt idx="0">
                  <c:v>1</c:v>
                </c:pt>
              </c:strCache>
            </c:strRef>
          </c:tx>
          <c:spPr>
            <a:solidFill>
              <a:schemeClr val="accent3">
                <a:lumMod val="75000"/>
              </a:schemeClr>
            </a:solidFill>
            <a:scene3d>
              <a:camera prst="orthographicFront"/>
              <a:lightRig rig="threePt" dir="t"/>
            </a:scene3d>
            <a:sp3d>
              <a:bevelT w="165100" prst="coolSlant"/>
            </a:sp3d>
          </c:spPr>
          <c:invertIfNegative val="0"/>
          <c:xVal>
            <c:numRef>
              <c:f>[1]CÁLCULOS!$G$22</c:f>
              <c:numCache>
                <c:formatCode>General</c:formatCode>
                <c:ptCount val="1"/>
                <c:pt idx="0">
                  <c:v>2.6880000000000006</c:v>
                </c:pt>
              </c:numCache>
            </c:numRef>
          </c:xVal>
          <c:yVal>
            <c:numRef>
              <c:f>[1]CÁLCULOS!$G$23</c:f>
              <c:numCache>
                <c:formatCode>General</c:formatCode>
                <c:ptCount val="1"/>
                <c:pt idx="0">
                  <c:v>8.4</c:v>
                </c:pt>
              </c:numCache>
            </c:numRef>
          </c:yVal>
          <c:bubbleSize>
            <c:numRef>
              <c:f>[1]CÁLCULOS!$G$24</c:f>
              <c:numCache>
                <c:formatCode>General</c:formatCode>
                <c:ptCount val="1"/>
                <c:pt idx="0">
                  <c:v>0</c:v>
                </c:pt>
              </c:numCache>
            </c:numRef>
          </c:bubbleSize>
          <c:bubble3D val="0"/>
          <c:extLst>
            <c:ext xmlns:c16="http://schemas.microsoft.com/office/drawing/2014/chart" uri="{C3380CC4-5D6E-409C-BE32-E72D297353CC}">
              <c16:uniqueId val="{0000001E-E819-415B-BCE7-1926082AE4C4}"/>
            </c:ext>
          </c:extLst>
        </c:ser>
        <c:ser>
          <c:idx val="6"/>
          <c:order val="1"/>
          <c:tx>
            <c:strRef>
              <c:f>[1]CÁLCULOS!$H$21</c:f>
              <c:strCache>
                <c:ptCount val="1"/>
                <c:pt idx="0">
                  <c:v>2</c:v>
                </c:pt>
              </c:strCache>
            </c:strRef>
          </c:tx>
          <c:spPr>
            <a:ln w="25400">
              <a:noFill/>
            </a:ln>
            <a:scene3d>
              <a:camera prst="orthographicFront"/>
              <a:lightRig rig="threePt" dir="t"/>
            </a:scene3d>
            <a:sp3d>
              <a:bevelT w="165100" prst="coolSlant"/>
            </a:sp3d>
          </c:spPr>
          <c:invertIfNegative val="0"/>
          <c:xVal>
            <c:numRef>
              <c:f>[1]CÁLCULOS!$H$22</c:f>
              <c:numCache>
                <c:formatCode>General</c:formatCode>
                <c:ptCount val="1"/>
                <c:pt idx="0">
                  <c:v>3.0080000000000009</c:v>
                </c:pt>
              </c:numCache>
            </c:numRef>
          </c:xVal>
          <c:yVal>
            <c:numRef>
              <c:f>[1]CÁLCULOS!$H$23</c:f>
              <c:numCache>
                <c:formatCode>General</c:formatCode>
                <c:ptCount val="1"/>
                <c:pt idx="0">
                  <c:v>5</c:v>
                </c:pt>
              </c:numCache>
            </c:numRef>
          </c:yVal>
          <c:bubbleSize>
            <c:numRef>
              <c:f>[1]CÁLCULOS!$H$24</c:f>
              <c:numCache>
                <c:formatCode>General</c:formatCode>
                <c:ptCount val="1"/>
                <c:pt idx="0">
                  <c:v>0</c:v>
                </c:pt>
              </c:numCache>
            </c:numRef>
          </c:bubbleSize>
          <c:bubble3D val="0"/>
          <c:extLst>
            <c:ext xmlns:c16="http://schemas.microsoft.com/office/drawing/2014/chart" uri="{C3380CC4-5D6E-409C-BE32-E72D297353CC}">
              <c16:uniqueId val="{0000001F-E819-415B-BCE7-1926082AE4C4}"/>
            </c:ext>
          </c:extLst>
        </c:ser>
        <c:ser>
          <c:idx val="7"/>
          <c:order val="2"/>
          <c:tx>
            <c:strRef>
              <c:f>[1]CÁLCULOS!$I$21</c:f>
              <c:strCache>
                <c:ptCount val="1"/>
                <c:pt idx="0">
                  <c:v>3</c:v>
                </c:pt>
              </c:strCache>
            </c:strRef>
          </c:tx>
          <c:spPr>
            <a:solidFill>
              <a:schemeClr val="bg2">
                <a:lumMod val="75000"/>
              </a:schemeClr>
            </a:solidFill>
            <a:ln w="25400">
              <a:noFill/>
            </a:ln>
            <a:scene3d>
              <a:camera prst="orthographicFront"/>
              <a:lightRig rig="threePt" dir="t"/>
            </a:scene3d>
            <a:sp3d>
              <a:bevelT w="165100" prst="coolSlant"/>
            </a:sp3d>
          </c:spPr>
          <c:invertIfNegative val="0"/>
          <c:xVal>
            <c:numRef>
              <c:f>[1]CÁLCULOS!$I$22</c:f>
              <c:numCache>
                <c:formatCode>General</c:formatCode>
                <c:ptCount val="1"/>
                <c:pt idx="0">
                  <c:v>2.8160000000000007</c:v>
                </c:pt>
              </c:numCache>
            </c:numRef>
          </c:xVal>
          <c:yVal>
            <c:numRef>
              <c:f>[1]CÁLCULOS!$I$23</c:f>
              <c:numCache>
                <c:formatCode>General</c:formatCode>
                <c:ptCount val="1"/>
                <c:pt idx="0">
                  <c:v>6.6</c:v>
                </c:pt>
              </c:numCache>
            </c:numRef>
          </c:yVal>
          <c:bubbleSize>
            <c:numRef>
              <c:f>[1]CÁLCULOS!$I$24</c:f>
              <c:numCache>
                <c:formatCode>General</c:formatCode>
                <c:ptCount val="1"/>
                <c:pt idx="0">
                  <c:v>0</c:v>
                </c:pt>
              </c:numCache>
            </c:numRef>
          </c:bubbleSize>
          <c:bubble3D val="0"/>
          <c:extLst>
            <c:ext xmlns:c16="http://schemas.microsoft.com/office/drawing/2014/chart" uri="{C3380CC4-5D6E-409C-BE32-E72D297353CC}">
              <c16:uniqueId val="{00000020-E819-415B-BCE7-1926082AE4C4}"/>
            </c:ext>
          </c:extLst>
        </c:ser>
        <c:ser>
          <c:idx val="8"/>
          <c:order val="3"/>
          <c:tx>
            <c:strRef>
              <c:f>[1]CÁLCULOS!$J$21</c:f>
              <c:strCache>
                <c:ptCount val="1"/>
                <c:pt idx="0">
                  <c:v>4</c:v>
                </c:pt>
              </c:strCache>
            </c:strRef>
          </c:tx>
          <c:spPr>
            <a:solidFill>
              <a:schemeClr val="accent5">
                <a:lumMod val="75000"/>
              </a:schemeClr>
            </a:solidFill>
            <a:ln w="25400">
              <a:noFill/>
            </a:ln>
            <a:scene3d>
              <a:camera prst="orthographicFront"/>
              <a:lightRig rig="threePt" dir="t"/>
            </a:scene3d>
            <a:sp3d>
              <a:bevelT w="165100" prst="coolSlant"/>
            </a:sp3d>
          </c:spPr>
          <c:invertIfNegative val="0"/>
          <c:xVal>
            <c:numRef>
              <c:f>[1]CÁLCULOS!$J$22</c:f>
              <c:numCache>
                <c:formatCode>General</c:formatCode>
                <c:ptCount val="1"/>
                <c:pt idx="0">
                  <c:v>2.9760000000000009</c:v>
                </c:pt>
              </c:numCache>
            </c:numRef>
          </c:xVal>
          <c:yVal>
            <c:numRef>
              <c:f>[1]CÁLCULOS!$J$23</c:f>
              <c:numCache>
                <c:formatCode>General</c:formatCode>
                <c:ptCount val="1"/>
                <c:pt idx="0">
                  <c:v>6.6</c:v>
                </c:pt>
              </c:numCache>
            </c:numRef>
          </c:yVal>
          <c:bubbleSize>
            <c:numRef>
              <c:f>[1]CÁLCULOS!$J$24</c:f>
              <c:numCache>
                <c:formatCode>General</c:formatCode>
                <c:ptCount val="1"/>
                <c:pt idx="0">
                  <c:v>0</c:v>
                </c:pt>
              </c:numCache>
            </c:numRef>
          </c:bubbleSize>
          <c:bubble3D val="0"/>
          <c:extLst>
            <c:ext xmlns:c16="http://schemas.microsoft.com/office/drawing/2014/chart" uri="{C3380CC4-5D6E-409C-BE32-E72D297353CC}">
              <c16:uniqueId val="{00000021-E819-415B-BCE7-1926082AE4C4}"/>
            </c:ext>
          </c:extLst>
        </c:ser>
        <c:ser>
          <c:idx val="9"/>
          <c:order val="4"/>
          <c:tx>
            <c:strRef>
              <c:f>[1]CÁLCULOS!$K$21</c:f>
              <c:strCache>
                <c:ptCount val="1"/>
                <c:pt idx="0">
                  <c:v>5</c:v>
                </c:pt>
              </c:strCache>
            </c:strRef>
          </c:tx>
          <c:spPr>
            <a:solidFill>
              <a:srgbClr val="92D050"/>
            </a:solidFill>
            <a:ln w="25400">
              <a:noFill/>
            </a:ln>
            <a:effectLst/>
            <a:scene3d>
              <a:camera prst="orthographicFront"/>
              <a:lightRig rig="threePt" dir="t"/>
            </a:scene3d>
            <a:sp3d>
              <a:bevelT w="165100" prst="coolSlant"/>
            </a:sp3d>
          </c:spPr>
          <c:invertIfNegative val="0"/>
          <c:xVal>
            <c:numRef>
              <c:f>[1]CÁLCULOS!$K$22</c:f>
              <c:numCache>
                <c:formatCode>General</c:formatCode>
                <c:ptCount val="1"/>
                <c:pt idx="0">
                  <c:v>2.96</c:v>
                </c:pt>
              </c:numCache>
            </c:numRef>
          </c:xVal>
          <c:yVal>
            <c:numRef>
              <c:f>[1]CÁLCULOS!$K$23</c:f>
              <c:numCache>
                <c:formatCode>General</c:formatCode>
                <c:ptCount val="1"/>
                <c:pt idx="0">
                  <c:v>6.6</c:v>
                </c:pt>
              </c:numCache>
            </c:numRef>
          </c:yVal>
          <c:bubbleSize>
            <c:numRef>
              <c:f>[1]CÁLCULOS!$K$24</c:f>
              <c:numCache>
                <c:formatCode>General</c:formatCode>
                <c:ptCount val="1"/>
                <c:pt idx="0">
                  <c:v>0</c:v>
                </c:pt>
              </c:numCache>
            </c:numRef>
          </c:bubbleSize>
          <c:bubble3D val="0"/>
          <c:extLst>
            <c:ext xmlns:c16="http://schemas.microsoft.com/office/drawing/2014/chart" uri="{C3380CC4-5D6E-409C-BE32-E72D297353CC}">
              <c16:uniqueId val="{00000022-E819-415B-BCE7-1926082AE4C4}"/>
            </c:ext>
          </c:extLst>
        </c:ser>
        <c:ser>
          <c:idx val="10"/>
          <c:order val="5"/>
          <c:tx>
            <c:strRef>
              <c:f>[1]CÁLCULOS!$G$21</c:f>
              <c:strCache>
                <c:ptCount val="1"/>
                <c:pt idx="0">
                  <c:v>1</c:v>
                </c:pt>
              </c:strCache>
            </c:strRef>
          </c:tx>
          <c:spPr>
            <a:solidFill>
              <a:schemeClr val="accent3">
                <a:lumMod val="75000"/>
              </a:schemeClr>
            </a:solidFill>
            <a:scene3d>
              <a:camera prst="orthographicFront"/>
              <a:lightRig rig="threePt" dir="t"/>
            </a:scene3d>
            <a:sp3d>
              <a:bevelT w="165100" prst="coolSlant"/>
            </a:sp3d>
          </c:spPr>
          <c:invertIfNegative val="0"/>
          <c:xVal>
            <c:numRef>
              <c:f>[1]CÁLCULOS!$G$22</c:f>
              <c:numCache>
                <c:formatCode>General</c:formatCode>
                <c:ptCount val="1"/>
                <c:pt idx="0">
                  <c:v>2.6880000000000006</c:v>
                </c:pt>
              </c:numCache>
            </c:numRef>
          </c:xVal>
          <c:yVal>
            <c:numRef>
              <c:f>[1]CÁLCULOS!$G$23</c:f>
              <c:numCache>
                <c:formatCode>General</c:formatCode>
                <c:ptCount val="1"/>
                <c:pt idx="0">
                  <c:v>8.4</c:v>
                </c:pt>
              </c:numCache>
            </c:numRef>
          </c:yVal>
          <c:bubbleSize>
            <c:numRef>
              <c:f>[1]CÁLCULOS!$G$24</c:f>
              <c:numCache>
                <c:formatCode>General</c:formatCode>
                <c:ptCount val="1"/>
                <c:pt idx="0">
                  <c:v>0</c:v>
                </c:pt>
              </c:numCache>
            </c:numRef>
          </c:bubbleSize>
          <c:bubble3D val="0"/>
          <c:extLst>
            <c:ext xmlns:c16="http://schemas.microsoft.com/office/drawing/2014/chart" uri="{C3380CC4-5D6E-409C-BE32-E72D297353CC}">
              <c16:uniqueId val="{00000023-E819-415B-BCE7-1926082AE4C4}"/>
            </c:ext>
          </c:extLst>
        </c:ser>
        <c:ser>
          <c:idx val="11"/>
          <c:order val="6"/>
          <c:tx>
            <c:strRef>
              <c:f>[1]CÁLCULOS!$H$21</c:f>
              <c:strCache>
                <c:ptCount val="1"/>
                <c:pt idx="0">
                  <c:v>2</c:v>
                </c:pt>
              </c:strCache>
            </c:strRef>
          </c:tx>
          <c:spPr>
            <a:ln w="25400">
              <a:noFill/>
            </a:ln>
            <a:scene3d>
              <a:camera prst="orthographicFront"/>
              <a:lightRig rig="threePt" dir="t"/>
            </a:scene3d>
            <a:sp3d>
              <a:bevelT w="165100" prst="coolSlant"/>
            </a:sp3d>
          </c:spPr>
          <c:invertIfNegative val="0"/>
          <c:xVal>
            <c:numRef>
              <c:f>[1]CÁLCULOS!$H$22</c:f>
              <c:numCache>
                <c:formatCode>General</c:formatCode>
                <c:ptCount val="1"/>
                <c:pt idx="0">
                  <c:v>3.0080000000000009</c:v>
                </c:pt>
              </c:numCache>
            </c:numRef>
          </c:xVal>
          <c:yVal>
            <c:numRef>
              <c:f>[1]CÁLCULOS!$H$23</c:f>
              <c:numCache>
                <c:formatCode>General</c:formatCode>
                <c:ptCount val="1"/>
                <c:pt idx="0">
                  <c:v>5</c:v>
                </c:pt>
              </c:numCache>
            </c:numRef>
          </c:yVal>
          <c:bubbleSize>
            <c:numRef>
              <c:f>[1]CÁLCULOS!$H$24</c:f>
              <c:numCache>
                <c:formatCode>General</c:formatCode>
                <c:ptCount val="1"/>
                <c:pt idx="0">
                  <c:v>0</c:v>
                </c:pt>
              </c:numCache>
            </c:numRef>
          </c:bubbleSize>
          <c:bubble3D val="0"/>
          <c:extLst>
            <c:ext xmlns:c16="http://schemas.microsoft.com/office/drawing/2014/chart" uri="{C3380CC4-5D6E-409C-BE32-E72D297353CC}">
              <c16:uniqueId val="{00000024-E819-415B-BCE7-1926082AE4C4}"/>
            </c:ext>
          </c:extLst>
        </c:ser>
        <c:ser>
          <c:idx val="12"/>
          <c:order val="7"/>
          <c:tx>
            <c:strRef>
              <c:f>[1]CÁLCULOS!$I$21</c:f>
              <c:strCache>
                <c:ptCount val="1"/>
                <c:pt idx="0">
                  <c:v>3</c:v>
                </c:pt>
              </c:strCache>
            </c:strRef>
          </c:tx>
          <c:spPr>
            <a:solidFill>
              <a:schemeClr val="bg2">
                <a:lumMod val="75000"/>
              </a:schemeClr>
            </a:solidFill>
            <a:ln w="25400">
              <a:noFill/>
            </a:ln>
            <a:scene3d>
              <a:camera prst="orthographicFront"/>
              <a:lightRig rig="threePt" dir="t"/>
            </a:scene3d>
            <a:sp3d>
              <a:bevelT w="165100" prst="coolSlant"/>
            </a:sp3d>
          </c:spPr>
          <c:invertIfNegative val="0"/>
          <c:xVal>
            <c:numRef>
              <c:f>[1]CÁLCULOS!$I$22</c:f>
              <c:numCache>
                <c:formatCode>General</c:formatCode>
                <c:ptCount val="1"/>
                <c:pt idx="0">
                  <c:v>2.8160000000000007</c:v>
                </c:pt>
              </c:numCache>
            </c:numRef>
          </c:xVal>
          <c:yVal>
            <c:numRef>
              <c:f>[1]CÁLCULOS!$I$23</c:f>
              <c:numCache>
                <c:formatCode>General</c:formatCode>
                <c:ptCount val="1"/>
                <c:pt idx="0">
                  <c:v>6.6</c:v>
                </c:pt>
              </c:numCache>
            </c:numRef>
          </c:yVal>
          <c:bubbleSize>
            <c:numRef>
              <c:f>[1]CÁLCULOS!$I$24</c:f>
              <c:numCache>
                <c:formatCode>General</c:formatCode>
                <c:ptCount val="1"/>
                <c:pt idx="0">
                  <c:v>0</c:v>
                </c:pt>
              </c:numCache>
            </c:numRef>
          </c:bubbleSize>
          <c:bubble3D val="0"/>
          <c:extLst>
            <c:ext xmlns:c16="http://schemas.microsoft.com/office/drawing/2014/chart" uri="{C3380CC4-5D6E-409C-BE32-E72D297353CC}">
              <c16:uniqueId val="{00000025-E819-415B-BCE7-1926082AE4C4}"/>
            </c:ext>
          </c:extLst>
        </c:ser>
        <c:ser>
          <c:idx val="13"/>
          <c:order val="8"/>
          <c:tx>
            <c:strRef>
              <c:f>[1]CÁLCULOS!$J$21</c:f>
              <c:strCache>
                <c:ptCount val="1"/>
                <c:pt idx="0">
                  <c:v>4</c:v>
                </c:pt>
              </c:strCache>
            </c:strRef>
          </c:tx>
          <c:spPr>
            <a:solidFill>
              <a:schemeClr val="accent5">
                <a:lumMod val="75000"/>
              </a:schemeClr>
            </a:solidFill>
            <a:ln w="25400">
              <a:noFill/>
            </a:ln>
            <a:scene3d>
              <a:camera prst="orthographicFront"/>
              <a:lightRig rig="threePt" dir="t"/>
            </a:scene3d>
            <a:sp3d>
              <a:bevelT w="165100" prst="coolSlant"/>
            </a:sp3d>
          </c:spPr>
          <c:invertIfNegative val="0"/>
          <c:xVal>
            <c:numRef>
              <c:f>[1]CÁLCULOS!$J$22</c:f>
              <c:numCache>
                <c:formatCode>General</c:formatCode>
                <c:ptCount val="1"/>
                <c:pt idx="0">
                  <c:v>2.9760000000000009</c:v>
                </c:pt>
              </c:numCache>
            </c:numRef>
          </c:xVal>
          <c:yVal>
            <c:numRef>
              <c:f>[1]CÁLCULOS!$J$23</c:f>
              <c:numCache>
                <c:formatCode>General</c:formatCode>
                <c:ptCount val="1"/>
                <c:pt idx="0">
                  <c:v>6.6</c:v>
                </c:pt>
              </c:numCache>
            </c:numRef>
          </c:yVal>
          <c:bubbleSize>
            <c:numRef>
              <c:f>[1]CÁLCULOS!$J$24</c:f>
              <c:numCache>
                <c:formatCode>General</c:formatCode>
                <c:ptCount val="1"/>
                <c:pt idx="0">
                  <c:v>0</c:v>
                </c:pt>
              </c:numCache>
            </c:numRef>
          </c:bubbleSize>
          <c:bubble3D val="0"/>
          <c:extLst>
            <c:ext xmlns:c16="http://schemas.microsoft.com/office/drawing/2014/chart" uri="{C3380CC4-5D6E-409C-BE32-E72D297353CC}">
              <c16:uniqueId val="{00000026-E819-415B-BCE7-1926082AE4C4}"/>
            </c:ext>
          </c:extLst>
        </c:ser>
        <c:ser>
          <c:idx val="14"/>
          <c:order val="9"/>
          <c:tx>
            <c:strRef>
              <c:f>[1]CÁLCULOS!$K$21</c:f>
              <c:strCache>
                <c:ptCount val="1"/>
                <c:pt idx="0">
                  <c:v>5</c:v>
                </c:pt>
              </c:strCache>
            </c:strRef>
          </c:tx>
          <c:spPr>
            <a:solidFill>
              <a:srgbClr val="92D050"/>
            </a:solidFill>
            <a:ln w="25400">
              <a:noFill/>
            </a:ln>
            <a:effectLst/>
            <a:scene3d>
              <a:camera prst="orthographicFront"/>
              <a:lightRig rig="threePt" dir="t"/>
            </a:scene3d>
            <a:sp3d>
              <a:bevelT w="165100" prst="coolSlant"/>
            </a:sp3d>
          </c:spPr>
          <c:invertIfNegative val="0"/>
          <c:xVal>
            <c:numRef>
              <c:f>[1]CÁLCULOS!$K$22</c:f>
              <c:numCache>
                <c:formatCode>General</c:formatCode>
                <c:ptCount val="1"/>
                <c:pt idx="0">
                  <c:v>2.96</c:v>
                </c:pt>
              </c:numCache>
            </c:numRef>
          </c:xVal>
          <c:yVal>
            <c:numRef>
              <c:f>[1]CÁLCULOS!$K$23</c:f>
              <c:numCache>
                <c:formatCode>General</c:formatCode>
                <c:ptCount val="1"/>
                <c:pt idx="0">
                  <c:v>6.6</c:v>
                </c:pt>
              </c:numCache>
            </c:numRef>
          </c:yVal>
          <c:bubbleSize>
            <c:numRef>
              <c:f>[1]CÁLCULOS!$K$24</c:f>
              <c:numCache>
                <c:formatCode>General</c:formatCode>
                <c:ptCount val="1"/>
                <c:pt idx="0">
                  <c:v>0</c:v>
                </c:pt>
              </c:numCache>
            </c:numRef>
          </c:bubbleSize>
          <c:bubble3D val="0"/>
          <c:extLst>
            <c:ext xmlns:c16="http://schemas.microsoft.com/office/drawing/2014/chart" uri="{C3380CC4-5D6E-409C-BE32-E72D297353CC}">
              <c16:uniqueId val="{00000027-E819-415B-BCE7-1926082AE4C4}"/>
            </c:ext>
          </c:extLst>
        </c:ser>
        <c:ser>
          <c:idx val="0"/>
          <c:order val="10"/>
          <c:tx>
            <c:strRef>
              <c:f>[1]CÁLCULOS!$G$21</c:f>
              <c:strCache>
                <c:ptCount val="1"/>
                <c:pt idx="0">
                  <c:v>1</c:v>
                </c:pt>
              </c:strCache>
            </c:strRef>
          </c:tx>
          <c:spPr>
            <a:solidFill>
              <a:schemeClr val="accent3">
                <a:lumMod val="75000"/>
              </a:schemeClr>
            </a:solidFill>
            <a:scene3d>
              <a:camera prst="orthographicFront"/>
              <a:lightRig rig="threePt" dir="t"/>
            </a:scene3d>
            <a:sp3d>
              <a:bevelT w="165100" prst="coolSlant"/>
            </a:sp3d>
          </c:spPr>
          <c:invertIfNegative val="0"/>
          <c:dLbls>
            <c:spPr>
              <a:noFill/>
              <a:ln>
                <a:noFill/>
              </a:ln>
              <a:effectLst/>
            </c:spPr>
            <c:dLblPos val="ctr"/>
            <c:showLegendKey val="0"/>
            <c:showVal val="0"/>
            <c:showCatName val="0"/>
            <c:showSerName val="1"/>
            <c:showPercent val="0"/>
            <c:showBubbleSize val="0"/>
            <c:showLeaderLines val="0"/>
            <c:extLst>
              <c:ext xmlns:c15="http://schemas.microsoft.com/office/drawing/2012/chart" uri="{CE6537A1-D6FC-4f65-9D91-7224C49458BB}">
                <c15:showLeaderLines val="0"/>
              </c:ext>
            </c:extLst>
          </c:dLbls>
          <c:xVal>
            <c:numRef>
              <c:f>[1]CÁLCULOS!$G$22</c:f>
              <c:numCache>
                <c:formatCode>General</c:formatCode>
                <c:ptCount val="1"/>
                <c:pt idx="0">
                  <c:v>2.6880000000000006</c:v>
                </c:pt>
              </c:numCache>
            </c:numRef>
          </c:xVal>
          <c:yVal>
            <c:numRef>
              <c:f>[1]CÁLCULOS!$G$23</c:f>
              <c:numCache>
                <c:formatCode>General</c:formatCode>
                <c:ptCount val="1"/>
                <c:pt idx="0">
                  <c:v>8.4</c:v>
                </c:pt>
              </c:numCache>
            </c:numRef>
          </c:yVal>
          <c:bubbleSize>
            <c:numRef>
              <c:f>[1]CÁLCULOS!$G$24</c:f>
              <c:numCache>
                <c:formatCode>General</c:formatCode>
                <c:ptCount val="1"/>
                <c:pt idx="0">
                  <c:v>0</c:v>
                </c:pt>
              </c:numCache>
            </c:numRef>
          </c:bubbleSize>
          <c:bubble3D val="0"/>
          <c:extLst>
            <c:ext xmlns:c16="http://schemas.microsoft.com/office/drawing/2014/chart" uri="{C3380CC4-5D6E-409C-BE32-E72D297353CC}">
              <c16:uniqueId val="{00000015-E819-415B-BCE7-1926082AE4C4}"/>
            </c:ext>
          </c:extLst>
        </c:ser>
        <c:ser>
          <c:idx val="1"/>
          <c:order val="11"/>
          <c:tx>
            <c:strRef>
              <c:f>[1]CÁLCULOS!$H$21</c:f>
              <c:strCache>
                <c:ptCount val="1"/>
                <c:pt idx="0">
                  <c:v>2</c:v>
                </c:pt>
              </c:strCache>
            </c:strRef>
          </c:tx>
          <c:spPr>
            <a:ln w="25400">
              <a:noFill/>
            </a:ln>
            <a:scene3d>
              <a:camera prst="orthographicFront"/>
              <a:lightRig rig="threePt" dir="t"/>
            </a:scene3d>
            <a:sp3d>
              <a:bevelT w="165100" prst="coolSlant"/>
            </a:sp3d>
          </c:spPr>
          <c:invertIfNegative val="0"/>
          <c:dLbls>
            <c:spPr>
              <a:noFill/>
              <a:ln>
                <a:noFill/>
              </a:ln>
              <a:effectLst/>
            </c:spPr>
            <c:dLblPos val="ctr"/>
            <c:showLegendKey val="0"/>
            <c:showVal val="0"/>
            <c:showCatName val="0"/>
            <c:showSerName val="1"/>
            <c:showPercent val="0"/>
            <c:showBubbleSize val="0"/>
            <c:showLeaderLines val="0"/>
            <c:extLst>
              <c:ext xmlns:c15="http://schemas.microsoft.com/office/drawing/2012/chart" uri="{CE6537A1-D6FC-4f65-9D91-7224C49458BB}">
                <c15:showLeaderLines val="0"/>
              </c:ext>
            </c:extLst>
          </c:dLbls>
          <c:xVal>
            <c:numRef>
              <c:f>[1]CÁLCULOS!$H$22</c:f>
              <c:numCache>
                <c:formatCode>General</c:formatCode>
                <c:ptCount val="1"/>
                <c:pt idx="0">
                  <c:v>3.0080000000000009</c:v>
                </c:pt>
              </c:numCache>
            </c:numRef>
          </c:xVal>
          <c:yVal>
            <c:numRef>
              <c:f>[1]CÁLCULOS!$H$23</c:f>
              <c:numCache>
                <c:formatCode>General</c:formatCode>
                <c:ptCount val="1"/>
                <c:pt idx="0">
                  <c:v>5</c:v>
                </c:pt>
              </c:numCache>
            </c:numRef>
          </c:yVal>
          <c:bubbleSize>
            <c:numRef>
              <c:f>[1]CÁLCULOS!$H$24</c:f>
              <c:numCache>
                <c:formatCode>General</c:formatCode>
                <c:ptCount val="1"/>
                <c:pt idx="0">
                  <c:v>0</c:v>
                </c:pt>
              </c:numCache>
            </c:numRef>
          </c:bubbleSize>
          <c:bubble3D val="0"/>
          <c:extLst>
            <c:ext xmlns:c16="http://schemas.microsoft.com/office/drawing/2014/chart" uri="{C3380CC4-5D6E-409C-BE32-E72D297353CC}">
              <c16:uniqueId val="{00000017-E819-415B-BCE7-1926082AE4C4}"/>
            </c:ext>
          </c:extLst>
        </c:ser>
        <c:ser>
          <c:idx val="2"/>
          <c:order val="12"/>
          <c:tx>
            <c:strRef>
              <c:f>[1]CÁLCULOS!$I$21</c:f>
              <c:strCache>
                <c:ptCount val="1"/>
                <c:pt idx="0">
                  <c:v>3</c:v>
                </c:pt>
              </c:strCache>
            </c:strRef>
          </c:tx>
          <c:spPr>
            <a:solidFill>
              <a:schemeClr val="bg2">
                <a:lumMod val="75000"/>
              </a:schemeClr>
            </a:solidFill>
            <a:ln w="25400">
              <a:noFill/>
            </a:ln>
            <a:scene3d>
              <a:camera prst="orthographicFront"/>
              <a:lightRig rig="threePt" dir="t"/>
            </a:scene3d>
            <a:sp3d>
              <a:bevelT w="165100" prst="coolSlant"/>
            </a:sp3d>
          </c:spPr>
          <c:invertIfNegative val="0"/>
          <c:dLbls>
            <c:spPr>
              <a:noFill/>
              <a:ln>
                <a:noFill/>
              </a:ln>
              <a:effectLst/>
            </c:spPr>
            <c:dLblPos val="ctr"/>
            <c:showLegendKey val="0"/>
            <c:showVal val="0"/>
            <c:showCatName val="0"/>
            <c:showSerName val="1"/>
            <c:showPercent val="0"/>
            <c:showBubbleSize val="0"/>
            <c:showLeaderLines val="0"/>
            <c:extLst>
              <c:ext xmlns:c15="http://schemas.microsoft.com/office/drawing/2012/chart" uri="{CE6537A1-D6FC-4f65-9D91-7224C49458BB}">
                <c15:showLeaderLines val="0"/>
              </c:ext>
            </c:extLst>
          </c:dLbls>
          <c:xVal>
            <c:numRef>
              <c:f>[1]CÁLCULOS!$I$22</c:f>
              <c:numCache>
                <c:formatCode>General</c:formatCode>
                <c:ptCount val="1"/>
                <c:pt idx="0">
                  <c:v>2.8160000000000007</c:v>
                </c:pt>
              </c:numCache>
            </c:numRef>
          </c:xVal>
          <c:yVal>
            <c:numRef>
              <c:f>[1]CÁLCULOS!$I$23</c:f>
              <c:numCache>
                <c:formatCode>General</c:formatCode>
                <c:ptCount val="1"/>
                <c:pt idx="0">
                  <c:v>6.6</c:v>
                </c:pt>
              </c:numCache>
            </c:numRef>
          </c:yVal>
          <c:bubbleSize>
            <c:numRef>
              <c:f>[1]CÁLCULOS!$I$24</c:f>
              <c:numCache>
                <c:formatCode>General</c:formatCode>
                <c:ptCount val="1"/>
                <c:pt idx="0">
                  <c:v>0</c:v>
                </c:pt>
              </c:numCache>
            </c:numRef>
          </c:bubbleSize>
          <c:bubble3D val="0"/>
          <c:extLst>
            <c:ext xmlns:c16="http://schemas.microsoft.com/office/drawing/2014/chart" uri="{C3380CC4-5D6E-409C-BE32-E72D297353CC}">
              <c16:uniqueId val="{00000019-E819-415B-BCE7-1926082AE4C4}"/>
            </c:ext>
          </c:extLst>
        </c:ser>
        <c:ser>
          <c:idx val="3"/>
          <c:order val="13"/>
          <c:tx>
            <c:strRef>
              <c:f>[1]CÁLCULOS!$J$21</c:f>
              <c:strCache>
                <c:ptCount val="1"/>
                <c:pt idx="0">
                  <c:v>4</c:v>
                </c:pt>
              </c:strCache>
            </c:strRef>
          </c:tx>
          <c:spPr>
            <a:solidFill>
              <a:schemeClr val="accent5">
                <a:lumMod val="75000"/>
              </a:schemeClr>
            </a:solidFill>
            <a:ln w="25400">
              <a:noFill/>
            </a:ln>
            <a:scene3d>
              <a:camera prst="orthographicFront"/>
              <a:lightRig rig="threePt" dir="t"/>
            </a:scene3d>
            <a:sp3d>
              <a:bevelT w="165100" prst="coolSlant"/>
            </a:sp3d>
          </c:spPr>
          <c:invertIfNegative val="0"/>
          <c:dLbls>
            <c:spPr>
              <a:noFill/>
              <a:ln>
                <a:noFill/>
              </a:ln>
              <a:effectLst/>
            </c:spPr>
            <c:dLblPos val="ctr"/>
            <c:showLegendKey val="0"/>
            <c:showVal val="0"/>
            <c:showCatName val="0"/>
            <c:showSerName val="1"/>
            <c:showPercent val="0"/>
            <c:showBubbleSize val="0"/>
            <c:showLeaderLines val="0"/>
            <c:extLst>
              <c:ext xmlns:c15="http://schemas.microsoft.com/office/drawing/2012/chart" uri="{CE6537A1-D6FC-4f65-9D91-7224C49458BB}">
                <c15:showLeaderLines val="0"/>
              </c:ext>
            </c:extLst>
          </c:dLbls>
          <c:xVal>
            <c:numRef>
              <c:f>[1]CÁLCULOS!$J$22</c:f>
              <c:numCache>
                <c:formatCode>General</c:formatCode>
                <c:ptCount val="1"/>
                <c:pt idx="0">
                  <c:v>2.9760000000000009</c:v>
                </c:pt>
              </c:numCache>
            </c:numRef>
          </c:xVal>
          <c:yVal>
            <c:numRef>
              <c:f>[1]CÁLCULOS!$J$23</c:f>
              <c:numCache>
                <c:formatCode>General</c:formatCode>
                <c:ptCount val="1"/>
                <c:pt idx="0">
                  <c:v>6.6</c:v>
                </c:pt>
              </c:numCache>
            </c:numRef>
          </c:yVal>
          <c:bubbleSize>
            <c:numRef>
              <c:f>[1]CÁLCULOS!$J$24</c:f>
              <c:numCache>
                <c:formatCode>General</c:formatCode>
                <c:ptCount val="1"/>
                <c:pt idx="0">
                  <c:v>0</c:v>
                </c:pt>
              </c:numCache>
            </c:numRef>
          </c:bubbleSize>
          <c:bubble3D val="0"/>
          <c:extLst>
            <c:ext xmlns:c16="http://schemas.microsoft.com/office/drawing/2014/chart" uri="{C3380CC4-5D6E-409C-BE32-E72D297353CC}">
              <c16:uniqueId val="{0000001B-E819-415B-BCE7-1926082AE4C4}"/>
            </c:ext>
          </c:extLst>
        </c:ser>
        <c:ser>
          <c:idx val="4"/>
          <c:order val="14"/>
          <c:tx>
            <c:strRef>
              <c:f>[1]CÁLCULOS!$K$21</c:f>
              <c:strCache>
                <c:ptCount val="1"/>
                <c:pt idx="0">
                  <c:v>5</c:v>
                </c:pt>
              </c:strCache>
            </c:strRef>
          </c:tx>
          <c:spPr>
            <a:solidFill>
              <a:srgbClr val="92D050"/>
            </a:solidFill>
            <a:ln w="25400">
              <a:noFill/>
            </a:ln>
            <a:effectLst/>
            <a:scene3d>
              <a:camera prst="orthographicFront"/>
              <a:lightRig rig="threePt" dir="t"/>
            </a:scene3d>
            <a:sp3d>
              <a:bevelT w="165100" prst="coolSlant"/>
            </a:sp3d>
          </c:spPr>
          <c:invertIfNegative val="0"/>
          <c:dLbls>
            <c:spPr>
              <a:noFill/>
            </c:spPr>
            <c:dLblPos val="ctr"/>
            <c:showLegendKey val="0"/>
            <c:showVal val="0"/>
            <c:showCatName val="0"/>
            <c:showSerName val="1"/>
            <c:showPercent val="0"/>
            <c:showBubbleSize val="0"/>
            <c:showLeaderLines val="0"/>
            <c:extLst>
              <c:ext xmlns:c15="http://schemas.microsoft.com/office/drawing/2012/chart" uri="{CE6537A1-D6FC-4f65-9D91-7224C49458BB}">
                <c15:showLeaderLines val="0"/>
              </c:ext>
            </c:extLst>
          </c:dLbls>
          <c:trendline>
            <c:trendlineType val="linear"/>
            <c:dispRSqr val="0"/>
            <c:dispEq val="0"/>
          </c:trendline>
          <c:xVal>
            <c:numRef>
              <c:f>[1]CÁLCULOS!$K$22</c:f>
              <c:numCache>
                <c:formatCode>General</c:formatCode>
                <c:ptCount val="1"/>
                <c:pt idx="0">
                  <c:v>2.96</c:v>
                </c:pt>
              </c:numCache>
            </c:numRef>
          </c:xVal>
          <c:yVal>
            <c:numRef>
              <c:f>[1]CÁLCULOS!$K$23</c:f>
              <c:numCache>
                <c:formatCode>General</c:formatCode>
                <c:ptCount val="1"/>
                <c:pt idx="0">
                  <c:v>6.6</c:v>
                </c:pt>
              </c:numCache>
            </c:numRef>
          </c:yVal>
          <c:bubbleSize>
            <c:numRef>
              <c:f>[1]CÁLCULOS!$K$24</c:f>
              <c:numCache>
                <c:formatCode>General</c:formatCode>
                <c:ptCount val="1"/>
                <c:pt idx="0">
                  <c:v>0</c:v>
                </c:pt>
              </c:numCache>
            </c:numRef>
          </c:bubbleSize>
          <c:bubble3D val="0"/>
          <c:extLst>
            <c:ext xmlns:c16="http://schemas.microsoft.com/office/drawing/2014/chart" uri="{C3380CC4-5D6E-409C-BE32-E72D297353CC}">
              <c16:uniqueId val="{0000001D-E819-415B-BCE7-1926082AE4C4}"/>
            </c:ext>
          </c:extLst>
        </c:ser>
        <c:ser>
          <c:idx val="15"/>
          <c:order val="15"/>
          <c:tx>
            <c:strRef>
              <c:f>'4.4 GE-MCK'!$M$47</c:f>
              <c:strCache>
                <c:ptCount val="1"/>
              </c:strCache>
            </c:strRef>
          </c:tx>
          <c:spPr>
            <a:ln w="25400">
              <a:noFill/>
            </a:ln>
          </c:spPr>
          <c:invertIfNegative val="0"/>
          <c:xVal>
            <c:numRef>
              <c:f>[1]CÁLCULOS!$G$22</c:f>
              <c:numCache>
                <c:formatCode>General</c:formatCode>
                <c:ptCount val="1"/>
                <c:pt idx="0">
                  <c:v>2.6880000000000006</c:v>
                </c:pt>
              </c:numCache>
            </c:numRef>
          </c:xVal>
          <c:yVal>
            <c:numRef>
              <c:f>'4.4 GE-MCK'!$M$48:$M$67</c:f>
              <c:numCache>
                <c:formatCode>General</c:formatCode>
                <c:ptCount val="20"/>
              </c:numCache>
            </c:numRef>
          </c:yVal>
          <c:bubble3D val="0"/>
          <c:extLst>
            <c:ext xmlns:c16="http://schemas.microsoft.com/office/drawing/2014/chart" uri="{C3380CC4-5D6E-409C-BE32-E72D297353CC}">
              <c16:uniqueId val="{00000028-E819-415B-BCE7-1926082AE4C4}"/>
            </c:ext>
          </c:extLst>
        </c:ser>
        <c:dLbls>
          <c:showLegendKey val="0"/>
          <c:showVal val="0"/>
          <c:showCatName val="0"/>
          <c:showSerName val="0"/>
          <c:showPercent val="0"/>
          <c:showBubbleSize val="0"/>
        </c:dLbls>
        <c:bubbleScale val="100"/>
        <c:showNegBubbles val="0"/>
        <c:axId val="259918240"/>
        <c:axId val="259917456"/>
      </c:bubbleChart>
      <c:valAx>
        <c:axId val="259918240"/>
        <c:scaling>
          <c:orientation val="minMax"/>
          <c:max val="9"/>
          <c:min val="0"/>
        </c:scaling>
        <c:delete val="0"/>
        <c:axPos val="b"/>
        <c:majorGridlines>
          <c:spPr>
            <a:ln w="15875">
              <a:solidFill>
                <a:srgbClr val="C00000"/>
              </a:solidFill>
            </a:ln>
          </c:spPr>
        </c:majorGridlines>
        <c:numFmt formatCode="General" sourceLinked="1"/>
        <c:majorTickMark val="none"/>
        <c:minorTickMark val="none"/>
        <c:tickLblPos val="none"/>
        <c:spPr>
          <a:ln>
            <a:solidFill>
              <a:srgbClr val="C00000"/>
            </a:solidFill>
          </a:ln>
        </c:spPr>
        <c:crossAx val="259917456"/>
        <c:crosses val="autoZero"/>
        <c:crossBetween val="midCat"/>
        <c:majorUnit val="3"/>
        <c:minorUnit val="1"/>
      </c:valAx>
      <c:valAx>
        <c:axId val="259917456"/>
        <c:scaling>
          <c:orientation val="minMax"/>
          <c:max val="9"/>
          <c:min val="0"/>
        </c:scaling>
        <c:delete val="0"/>
        <c:axPos val="l"/>
        <c:majorGridlines>
          <c:spPr>
            <a:ln w="15875">
              <a:solidFill>
                <a:srgbClr val="C00000"/>
              </a:solidFill>
            </a:ln>
          </c:spPr>
        </c:majorGridlines>
        <c:numFmt formatCode="General" sourceLinked="1"/>
        <c:majorTickMark val="none"/>
        <c:minorTickMark val="none"/>
        <c:tickLblPos val="none"/>
        <c:spPr>
          <a:solidFill>
            <a:schemeClr val="accent2"/>
          </a:solidFill>
          <a:ln>
            <a:solidFill>
              <a:srgbClr val="C00000"/>
            </a:solidFill>
          </a:ln>
        </c:spPr>
        <c:crossAx val="259918240"/>
        <c:crosses val="autoZero"/>
        <c:crossBetween val="midCat"/>
        <c:majorUnit val="3"/>
        <c:minorUnit val="1.5"/>
      </c:valAx>
      <c:spPr>
        <a:noFill/>
        <a:ln>
          <a:solidFill>
            <a:srgbClr val="C00000"/>
          </a:solidFill>
        </a:ln>
      </c:spPr>
    </c:plotArea>
    <c:plotVisOnly val="1"/>
    <c:dispBlanksAs val="gap"/>
    <c:showDLblsOverMax val="0"/>
  </c:chart>
  <c:spPr>
    <a:solidFill>
      <a:schemeClr val="bg1"/>
    </a:solidFill>
    <a:ln>
      <a:noFill/>
    </a:ln>
  </c:spPr>
  <c:txPr>
    <a:bodyPr/>
    <a:lstStyle/>
    <a:p>
      <a:pPr>
        <a:defRPr sz="900">
          <a:solidFill>
            <a:srgbClr val="FF0000"/>
          </a:solidFill>
          <a:latin typeface="Segoe UI" panose="020B0502040204020203" pitchFamily="34" charset="0"/>
          <a:ea typeface="Segoe UI" panose="020B0502040204020203" pitchFamily="34" charset="0"/>
          <a:cs typeface="Segoe UI" panose="020B0502040204020203" pitchFamily="34" charset="0"/>
        </a:defRPr>
      </a:pPr>
      <a:endParaRPr lang="es-CO"/>
    </a:p>
  </c:txPr>
  <c:printSettings>
    <c:headerFooter/>
    <c:pageMargins b="0.75000000000000466" l="0.70000000000000062" r="0.70000000000000062" t="0.75000000000000466" header="0.30000000000000032" footer="0.30000000000000032"/>
    <c:pageSetup/>
  </c:printSettings>
  <c:userShapes r:id="rId1"/>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7.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31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3.xml><?xml version="1.0" encoding="utf-8"?>
<cs:chartStyle xmlns:cs="http://schemas.microsoft.com/office/drawing/2012/chartStyle" xmlns:a="http://schemas.openxmlformats.org/drawingml/2006/main" id="31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4.xml><?xml version="1.0" encoding="utf-8"?>
<cs:chartStyle xmlns:cs="http://schemas.microsoft.com/office/drawing/2012/chartStyle" xmlns:a="http://schemas.openxmlformats.org/drawingml/2006/main" id="31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5.xml><?xml version="1.0" encoding="utf-8"?>
<cs:chartStyle xmlns:cs="http://schemas.microsoft.com/office/drawing/2012/chartStyle" xmlns:a="http://schemas.openxmlformats.org/drawingml/2006/main" id="31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6.xml><?xml version="1.0" encoding="utf-8"?>
<cs:chartStyle xmlns:cs="http://schemas.microsoft.com/office/drawing/2012/chartStyle" xmlns:a="http://schemas.openxmlformats.org/drawingml/2006/main" id="31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7.xml><?xml version="1.0" encoding="utf-8"?>
<cs:chartStyle xmlns:cs="http://schemas.microsoft.com/office/drawing/2012/chartStyle" xmlns:a="http://schemas.openxmlformats.org/drawingml/2006/main" id="31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1" Type="http://schemas.openxmlformats.org/officeDocument/2006/relationships/chart" Target="../charts/chart1.xml"/></Relationships>
</file>

<file path=xl/drawings/_rels/drawing2.xml.rels><?xml version="1.0" encoding="UTF-8" standalone="yes"?>
<Relationships xmlns="http://schemas.openxmlformats.org/package/2006/relationships"><Relationship Id="rId2" Type="http://schemas.openxmlformats.org/officeDocument/2006/relationships/chart" Target="../charts/chart3.xml"/><Relationship Id="rId1" Type="http://schemas.openxmlformats.org/officeDocument/2006/relationships/chart" Target="../charts/chart2.xml"/></Relationships>
</file>

<file path=xl/drawings/_rels/drawing3.xml.rels><?xml version="1.0" encoding="UTF-8" standalone="yes"?>
<Relationships xmlns="http://schemas.openxmlformats.org/package/2006/relationships"><Relationship Id="rId3" Type="http://schemas.openxmlformats.org/officeDocument/2006/relationships/chart" Target="../charts/chart6.xml"/><Relationship Id="rId2" Type="http://schemas.openxmlformats.org/officeDocument/2006/relationships/chart" Target="../charts/chart5.xml"/><Relationship Id="rId1" Type="http://schemas.openxmlformats.org/officeDocument/2006/relationships/chart" Target="../charts/chart4.xml"/><Relationship Id="rId4" Type="http://schemas.openxmlformats.org/officeDocument/2006/relationships/chart" Target="../charts/chart7.xml"/></Relationships>
</file>

<file path=xl/drawings/_rels/drawing6.xml.rels><?xml version="1.0" encoding="UTF-8" standalone="yes"?>
<Relationships xmlns="http://schemas.openxmlformats.org/package/2006/relationships"><Relationship Id="rId1" Type="http://schemas.openxmlformats.org/officeDocument/2006/relationships/chart" Target="../charts/chart8.xml"/></Relationships>
</file>

<file path=xl/drawings/drawing1.xml><?xml version="1.0" encoding="utf-8"?>
<xdr:wsDr xmlns:xdr="http://schemas.openxmlformats.org/drawingml/2006/spreadsheetDrawing" xmlns:a="http://schemas.openxmlformats.org/drawingml/2006/main">
  <xdr:twoCellAnchor>
    <xdr:from>
      <xdr:col>1</xdr:col>
      <xdr:colOff>2371724</xdr:colOff>
      <xdr:row>167</xdr:row>
      <xdr:rowOff>177800</xdr:rowOff>
    </xdr:from>
    <xdr:to>
      <xdr:col>7</xdr:col>
      <xdr:colOff>749299</xdr:colOff>
      <xdr:row>183</xdr:row>
      <xdr:rowOff>38100</xdr:rowOff>
    </xdr:to>
    <xdr:graphicFrame macro="">
      <xdr:nvGraphicFramePr>
        <xdr:cNvPr id="3" name="Gráfico 2">
          <a:extLst>
            <a:ext uri="{FF2B5EF4-FFF2-40B4-BE49-F238E27FC236}">
              <a16:creationId xmlns:a16="http://schemas.microsoft.com/office/drawing/2014/main" id="{566AE39E-C6AD-4324-B750-FA7912EB9291}"/>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2.xml><?xml version="1.0" encoding="utf-8"?>
<xdr:wsDr xmlns:xdr="http://schemas.openxmlformats.org/drawingml/2006/spreadsheetDrawing" xmlns:a="http://schemas.openxmlformats.org/drawingml/2006/main">
  <xdr:twoCellAnchor>
    <xdr:from>
      <xdr:col>0</xdr:col>
      <xdr:colOff>176389</xdr:colOff>
      <xdr:row>449</xdr:row>
      <xdr:rowOff>131233</xdr:rowOff>
    </xdr:from>
    <xdr:to>
      <xdr:col>4</xdr:col>
      <xdr:colOff>165100</xdr:colOff>
      <xdr:row>469</xdr:row>
      <xdr:rowOff>26106</xdr:rowOff>
    </xdr:to>
    <xdr:graphicFrame macro="">
      <xdr:nvGraphicFramePr>
        <xdr:cNvPr id="4" name="Gráfico 3">
          <a:extLst>
            <a:ext uri="{FF2B5EF4-FFF2-40B4-BE49-F238E27FC236}">
              <a16:creationId xmlns:a16="http://schemas.microsoft.com/office/drawing/2014/main" id="{89AE72F5-308C-49BA-9414-5E346875C01A}"/>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4</xdr:col>
      <xdr:colOff>205670</xdr:colOff>
      <xdr:row>449</xdr:row>
      <xdr:rowOff>138995</xdr:rowOff>
    </xdr:from>
    <xdr:to>
      <xdr:col>10</xdr:col>
      <xdr:colOff>202496</xdr:colOff>
      <xdr:row>469</xdr:row>
      <xdr:rowOff>83257</xdr:rowOff>
    </xdr:to>
    <xdr:graphicFrame macro="">
      <xdr:nvGraphicFramePr>
        <xdr:cNvPr id="5" name="Gráfico 4">
          <a:extLst>
            <a:ext uri="{FF2B5EF4-FFF2-40B4-BE49-F238E27FC236}">
              <a16:creationId xmlns:a16="http://schemas.microsoft.com/office/drawing/2014/main" id="{A6BE98AF-EA0F-41DD-B090-D7A6EFD839E9}"/>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3.xml><?xml version="1.0" encoding="utf-8"?>
<xdr:wsDr xmlns:xdr="http://schemas.openxmlformats.org/drawingml/2006/spreadsheetDrawing" xmlns:a="http://schemas.openxmlformats.org/drawingml/2006/main">
  <xdr:twoCellAnchor>
    <xdr:from>
      <xdr:col>1</xdr:col>
      <xdr:colOff>19050</xdr:colOff>
      <xdr:row>22</xdr:row>
      <xdr:rowOff>9524</xdr:rowOff>
    </xdr:from>
    <xdr:to>
      <xdr:col>15</xdr:col>
      <xdr:colOff>15875</xdr:colOff>
      <xdr:row>35</xdr:row>
      <xdr:rowOff>222250</xdr:rowOff>
    </xdr:to>
    <xdr:graphicFrame macro="">
      <xdr:nvGraphicFramePr>
        <xdr:cNvPr id="2" name="Gráfico 1">
          <a:extLst>
            <a:ext uri="{FF2B5EF4-FFF2-40B4-BE49-F238E27FC236}">
              <a16:creationId xmlns:a16="http://schemas.microsoft.com/office/drawing/2014/main" id="{00000000-0008-0000-0500-000002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16</xdr:col>
      <xdr:colOff>9524</xdr:colOff>
      <xdr:row>22</xdr:row>
      <xdr:rowOff>22224</xdr:rowOff>
    </xdr:from>
    <xdr:to>
      <xdr:col>23</xdr:col>
      <xdr:colOff>6349</xdr:colOff>
      <xdr:row>35</xdr:row>
      <xdr:rowOff>228600</xdr:rowOff>
    </xdr:to>
    <xdr:graphicFrame macro="">
      <xdr:nvGraphicFramePr>
        <xdr:cNvPr id="3" name="Gráfico 2">
          <a:extLst>
            <a:ext uri="{FF2B5EF4-FFF2-40B4-BE49-F238E27FC236}">
              <a16:creationId xmlns:a16="http://schemas.microsoft.com/office/drawing/2014/main" id="{00000000-0008-0000-0500-000003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1</xdr:col>
      <xdr:colOff>3174</xdr:colOff>
      <xdr:row>37</xdr:row>
      <xdr:rowOff>15874</xdr:rowOff>
    </xdr:from>
    <xdr:to>
      <xdr:col>14</xdr:col>
      <xdr:colOff>596900</xdr:colOff>
      <xdr:row>50</xdr:row>
      <xdr:rowOff>228599</xdr:rowOff>
    </xdr:to>
    <xdr:graphicFrame macro="">
      <xdr:nvGraphicFramePr>
        <xdr:cNvPr id="4" name="Gráfico 3">
          <a:extLst>
            <a:ext uri="{FF2B5EF4-FFF2-40B4-BE49-F238E27FC236}">
              <a16:creationId xmlns:a16="http://schemas.microsoft.com/office/drawing/2014/main" id="{00000000-0008-0000-0500-000004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16</xdr:col>
      <xdr:colOff>3174</xdr:colOff>
      <xdr:row>37</xdr:row>
      <xdr:rowOff>6350</xdr:rowOff>
    </xdr:from>
    <xdr:to>
      <xdr:col>22</xdr:col>
      <xdr:colOff>742949</xdr:colOff>
      <xdr:row>50</xdr:row>
      <xdr:rowOff>206375</xdr:rowOff>
    </xdr:to>
    <xdr:graphicFrame macro="">
      <xdr:nvGraphicFramePr>
        <xdr:cNvPr id="5" name="Gráfico 4">
          <a:extLst>
            <a:ext uri="{FF2B5EF4-FFF2-40B4-BE49-F238E27FC236}">
              <a16:creationId xmlns:a16="http://schemas.microsoft.com/office/drawing/2014/main" id="{00000000-0008-0000-0500-000005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wsDr>
</file>

<file path=xl/drawings/drawing4.xml><?xml version="1.0" encoding="utf-8"?>
<xdr:wsDr xmlns:xdr="http://schemas.openxmlformats.org/drawingml/2006/spreadsheetDrawing" xmlns:a="http://schemas.openxmlformats.org/drawingml/2006/main">
  <xdr:twoCellAnchor>
    <xdr:from>
      <xdr:col>0</xdr:col>
      <xdr:colOff>406401</xdr:colOff>
      <xdr:row>5</xdr:row>
      <xdr:rowOff>44450</xdr:rowOff>
    </xdr:from>
    <xdr:to>
      <xdr:col>10</xdr:col>
      <xdr:colOff>6351</xdr:colOff>
      <xdr:row>8</xdr:row>
      <xdr:rowOff>156633</xdr:rowOff>
    </xdr:to>
    <xdr:sp macro="" textlink="">
      <xdr:nvSpPr>
        <xdr:cNvPr id="2" name="21 Flecha derecha">
          <a:extLst>
            <a:ext uri="{FF2B5EF4-FFF2-40B4-BE49-F238E27FC236}">
              <a16:creationId xmlns:a16="http://schemas.microsoft.com/office/drawing/2014/main" id="{00000000-0008-0000-0600-000002000000}"/>
            </a:ext>
          </a:extLst>
        </xdr:cNvPr>
        <xdr:cNvSpPr/>
      </xdr:nvSpPr>
      <xdr:spPr>
        <a:xfrm>
          <a:off x="406401" y="412750"/>
          <a:ext cx="12134850" cy="664633"/>
        </a:xfrm>
        <a:prstGeom prst="rightArrow">
          <a:avLst>
            <a:gd name="adj1" fmla="val 50000"/>
            <a:gd name="adj2" fmla="val 33598"/>
          </a:avLst>
        </a:prstGeom>
        <a:solidFill>
          <a:schemeClr val="bg2">
            <a:lumMod val="50000"/>
          </a:schemeClr>
        </a:solidFill>
        <a:ln>
          <a:solidFill>
            <a:schemeClr val="bg2">
              <a:lumMod val="5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lang="es-ES" sz="2000" b="1">
              <a:latin typeface="Segoe UI" pitchFamily="34" charset="0"/>
              <a:cs typeface="Segoe UI" pitchFamily="34" charset="0"/>
            </a:rPr>
            <a:t>PRODUCTOS</a:t>
          </a:r>
          <a:r>
            <a:rPr lang="es-ES" sz="2000" b="1" baseline="0">
              <a:latin typeface="Segoe UI" pitchFamily="34" charset="0"/>
              <a:cs typeface="Segoe UI" pitchFamily="34" charset="0"/>
            </a:rPr>
            <a:t> O SERVICIOS</a:t>
          </a:r>
          <a:endParaRPr lang="es-ES" sz="2000" b="1">
            <a:latin typeface="Segoe UI" pitchFamily="34" charset="0"/>
            <a:cs typeface="Segoe UI" pitchFamily="34" charset="0"/>
          </a:endParaRPr>
        </a:p>
      </xdr:txBody>
    </xdr:sp>
    <xdr:clientData/>
  </xdr:twoCellAnchor>
  <xdr:twoCellAnchor>
    <xdr:from>
      <xdr:col>0</xdr:col>
      <xdr:colOff>241299</xdr:colOff>
      <xdr:row>8</xdr:row>
      <xdr:rowOff>1</xdr:rowOff>
    </xdr:from>
    <xdr:to>
      <xdr:col>1</xdr:col>
      <xdr:colOff>160866</xdr:colOff>
      <xdr:row>35</xdr:row>
      <xdr:rowOff>6353</xdr:rowOff>
    </xdr:to>
    <xdr:sp macro="" textlink="">
      <xdr:nvSpPr>
        <xdr:cNvPr id="4" name="22 Flecha derecha">
          <a:extLst>
            <a:ext uri="{FF2B5EF4-FFF2-40B4-BE49-F238E27FC236}">
              <a16:creationId xmlns:a16="http://schemas.microsoft.com/office/drawing/2014/main" id="{00000000-0008-0000-0600-000004000000}"/>
            </a:ext>
          </a:extLst>
        </xdr:cNvPr>
        <xdr:cNvSpPr/>
      </xdr:nvSpPr>
      <xdr:spPr>
        <a:xfrm rot="5400000">
          <a:off x="-2986618" y="4148668"/>
          <a:ext cx="7137402" cy="681567"/>
        </a:xfrm>
        <a:prstGeom prst="rightArrow">
          <a:avLst>
            <a:gd name="adj1" fmla="val 50000"/>
            <a:gd name="adj2" fmla="val 33598"/>
          </a:avLst>
        </a:prstGeom>
        <a:solidFill>
          <a:schemeClr val="bg2">
            <a:lumMod val="25000"/>
          </a:schemeClr>
        </a:solidFill>
        <a:ln>
          <a:solidFill>
            <a:schemeClr val="bg2">
              <a:lumMod val="25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vert="vert270" rtlCol="0" anchor="ctr" anchorCtr="0"/>
        <a:lstStyle/>
        <a:p>
          <a:pPr algn="ctr"/>
          <a:r>
            <a:rPr lang="es-ES" sz="2000" b="1">
              <a:latin typeface="Segoe UI" pitchFamily="34" charset="0"/>
              <a:cs typeface="Segoe UI" pitchFamily="34" charset="0"/>
            </a:rPr>
            <a:t>MERCADOS</a:t>
          </a:r>
        </a:p>
      </xdr:txBody>
    </xdr:sp>
    <xdr:clientData/>
  </xdr:twoCellAnchor>
  <xdr:twoCellAnchor>
    <xdr:from>
      <xdr:col>1</xdr:col>
      <xdr:colOff>0</xdr:colOff>
      <xdr:row>34</xdr:row>
      <xdr:rowOff>0</xdr:rowOff>
    </xdr:from>
    <xdr:to>
      <xdr:col>9</xdr:col>
      <xdr:colOff>730250</xdr:colOff>
      <xdr:row>38</xdr:row>
      <xdr:rowOff>29633</xdr:rowOff>
    </xdr:to>
    <xdr:sp macro="" textlink="">
      <xdr:nvSpPr>
        <xdr:cNvPr id="5" name="27 Flecha derecha">
          <a:extLst>
            <a:ext uri="{FF2B5EF4-FFF2-40B4-BE49-F238E27FC236}">
              <a16:creationId xmlns:a16="http://schemas.microsoft.com/office/drawing/2014/main" id="{00000000-0008-0000-0600-000005000000}"/>
            </a:ext>
          </a:extLst>
        </xdr:cNvPr>
        <xdr:cNvSpPr/>
      </xdr:nvSpPr>
      <xdr:spPr>
        <a:xfrm>
          <a:off x="762000" y="7867650"/>
          <a:ext cx="11741150" cy="766233"/>
        </a:xfrm>
        <a:prstGeom prst="rightArrow">
          <a:avLst>
            <a:gd name="adj1" fmla="val 50000"/>
            <a:gd name="adj2" fmla="val 153598"/>
          </a:avLst>
        </a:prstGeom>
        <a:noFill/>
        <a:ln w="12700">
          <a:solidFill>
            <a:schemeClr val="accent3">
              <a:lumMod val="5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lang="es-ES" sz="2000" b="1">
              <a:solidFill>
                <a:schemeClr val="accent3">
                  <a:lumMod val="75000"/>
                </a:schemeClr>
              </a:solidFill>
              <a:latin typeface="Segoe Print" pitchFamily="2" charset="0"/>
              <a:cs typeface="Segoe UI" pitchFamily="34" charset="0"/>
            </a:rPr>
            <a:t>MAYOR RIESGO</a:t>
          </a:r>
        </a:p>
      </xdr:txBody>
    </xdr:sp>
    <xdr:clientData/>
  </xdr:twoCellAnchor>
  <xdr:twoCellAnchor>
    <xdr:from>
      <xdr:col>10</xdr:col>
      <xdr:colOff>0</xdr:colOff>
      <xdr:row>5</xdr:row>
      <xdr:rowOff>177800</xdr:rowOff>
    </xdr:from>
    <xdr:to>
      <xdr:col>11</xdr:col>
      <xdr:colOff>29634</xdr:colOff>
      <xdr:row>35</xdr:row>
      <xdr:rowOff>133350</xdr:rowOff>
    </xdr:to>
    <xdr:sp macro="" textlink="">
      <xdr:nvSpPr>
        <xdr:cNvPr id="7" name="25 Flecha derecha">
          <a:extLst>
            <a:ext uri="{FF2B5EF4-FFF2-40B4-BE49-F238E27FC236}">
              <a16:creationId xmlns:a16="http://schemas.microsoft.com/office/drawing/2014/main" id="{00000000-0008-0000-0600-000007000000}"/>
            </a:ext>
          </a:extLst>
        </xdr:cNvPr>
        <xdr:cNvSpPr/>
      </xdr:nvSpPr>
      <xdr:spPr>
        <a:xfrm rot="5400000">
          <a:off x="9111192" y="3969808"/>
          <a:ext cx="7639050" cy="791634"/>
        </a:xfrm>
        <a:prstGeom prst="rightArrow">
          <a:avLst>
            <a:gd name="adj1" fmla="val 50000"/>
            <a:gd name="adj2" fmla="val 153598"/>
          </a:avLst>
        </a:prstGeom>
        <a:noFill/>
        <a:ln w="12700">
          <a:solidFill>
            <a:schemeClr val="accent3">
              <a:lumMod val="5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lang="es-ES" sz="2000" b="1">
              <a:solidFill>
                <a:schemeClr val="accent3">
                  <a:lumMod val="75000"/>
                </a:schemeClr>
              </a:solidFill>
              <a:latin typeface="Segoe Print" pitchFamily="2" charset="0"/>
              <a:cs typeface="Segoe UI" pitchFamily="34" charset="0"/>
            </a:rPr>
            <a:t>MAYOR RIESGO</a:t>
          </a:r>
        </a:p>
      </xdr:txBody>
    </xdr:sp>
    <xdr:clientData/>
  </xdr:twoCellAnchor>
</xdr:wsDr>
</file>

<file path=xl/drawings/drawing5.xml><?xml version="1.0" encoding="utf-8"?>
<xdr:wsDr xmlns:xdr="http://schemas.openxmlformats.org/drawingml/2006/spreadsheetDrawing" xmlns:a="http://schemas.openxmlformats.org/drawingml/2006/main">
  <xdr:twoCellAnchor>
    <xdr:from>
      <xdr:col>3</xdr:col>
      <xdr:colOff>118533</xdr:colOff>
      <xdr:row>16</xdr:row>
      <xdr:rowOff>82550</xdr:rowOff>
    </xdr:from>
    <xdr:to>
      <xdr:col>3</xdr:col>
      <xdr:colOff>2023533</xdr:colOff>
      <xdr:row>20</xdr:row>
      <xdr:rowOff>27516</xdr:rowOff>
    </xdr:to>
    <xdr:sp macro="" textlink="">
      <xdr:nvSpPr>
        <xdr:cNvPr id="2" name="27 Rectángulo redondeado">
          <a:extLst>
            <a:ext uri="{FF2B5EF4-FFF2-40B4-BE49-F238E27FC236}">
              <a16:creationId xmlns:a16="http://schemas.microsoft.com/office/drawing/2014/main" id="{00000000-0008-0000-0800-000002000000}"/>
            </a:ext>
          </a:extLst>
        </xdr:cNvPr>
        <xdr:cNvSpPr/>
      </xdr:nvSpPr>
      <xdr:spPr>
        <a:xfrm>
          <a:off x="3953933" y="5778500"/>
          <a:ext cx="1905000" cy="681566"/>
        </a:xfrm>
        <a:prstGeom prst="roundRect">
          <a:avLst/>
        </a:prstGeom>
        <a:solidFill>
          <a:schemeClr val="bg1">
            <a:lumMod val="6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lang="es-ES" sz="1600" b="1">
              <a:latin typeface="Segoe UI Light" pitchFamily="34" charset="0"/>
            </a:rPr>
            <a:t>Insertar texto</a:t>
          </a:r>
        </a:p>
      </xdr:txBody>
    </xdr:sp>
    <xdr:clientData/>
  </xdr:twoCellAnchor>
  <xdr:twoCellAnchor>
    <xdr:from>
      <xdr:col>3</xdr:col>
      <xdr:colOff>0</xdr:colOff>
      <xdr:row>20</xdr:row>
      <xdr:rowOff>103716</xdr:rowOff>
    </xdr:from>
    <xdr:to>
      <xdr:col>3</xdr:col>
      <xdr:colOff>1905000</xdr:colOff>
      <xdr:row>24</xdr:row>
      <xdr:rowOff>112183</xdr:rowOff>
    </xdr:to>
    <xdr:sp macro="" textlink="">
      <xdr:nvSpPr>
        <xdr:cNvPr id="3" name="28 Rectángulo redondeado">
          <a:extLst>
            <a:ext uri="{FF2B5EF4-FFF2-40B4-BE49-F238E27FC236}">
              <a16:creationId xmlns:a16="http://schemas.microsoft.com/office/drawing/2014/main" id="{00000000-0008-0000-0800-000003000000}"/>
            </a:ext>
          </a:extLst>
        </xdr:cNvPr>
        <xdr:cNvSpPr/>
      </xdr:nvSpPr>
      <xdr:spPr>
        <a:xfrm>
          <a:off x="3835400" y="6536266"/>
          <a:ext cx="1905000" cy="745067"/>
        </a:xfrm>
        <a:prstGeom prst="roundRect">
          <a:avLst/>
        </a:prstGeom>
        <a:solidFill>
          <a:schemeClr val="bg1">
            <a:lumMod val="6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lang="es-ES" sz="1600" b="1">
              <a:latin typeface="Segoe UI Light" pitchFamily="34" charset="0"/>
            </a:rPr>
            <a:t>Insertar texto</a:t>
          </a:r>
        </a:p>
      </xdr:txBody>
    </xdr:sp>
    <xdr:clientData/>
  </xdr:twoCellAnchor>
  <xdr:twoCellAnchor>
    <xdr:from>
      <xdr:col>3</xdr:col>
      <xdr:colOff>0</xdr:colOff>
      <xdr:row>24</xdr:row>
      <xdr:rowOff>162983</xdr:rowOff>
    </xdr:from>
    <xdr:to>
      <xdr:col>3</xdr:col>
      <xdr:colOff>1905000</xdr:colOff>
      <xdr:row>28</xdr:row>
      <xdr:rowOff>175683</xdr:rowOff>
    </xdr:to>
    <xdr:sp macro="" textlink="">
      <xdr:nvSpPr>
        <xdr:cNvPr id="4" name="29 Rectángulo redondeado">
          <a:extLst>
            <a:ext uri="{FF2B5EF4-FFF2-40B4-BE49-F238E27FC236}">
              <a16:creationId xmlns:a16="http://schemas.microsoft.com/office/drawing/2014/main" id="{00000000-0008-0000-0800-000004000000}"/>
            </a:ext>
          </a:extLst>
        </xdr:cNvPr>
        <xdr:cNvSpPr/>
      </xdr:nvSpPr>
      <xdr:spPr>
        <a:xfrm>
          <a:off x="3835400" y="7332133"/>
          <a:ext cx="1905000" cy="749300"/>
        </a:xfrm>
        <a:prstGeom prst="roundRect">
          <a:avLst/>
        </a:prstGeom>
        <a:solidFill>
          <a:schemeClr val="bg1">
            <a:lumMod val="6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lang="es-ES" sz="1600" b="1">
              <a:latin typeface="Segoe UI Light" pitchFamily="34" charset="0"/>
            </a:rPr>
            <a:t>Insertar texto</a:t>
          </a:r>
        </a:p>
      </xdr:txBody>
    </xdr:sp>
    <xdr:clientData/>
  </xdr:twoCellAnchor>
  <xdr:twoCellAnchor>
    <xdr:from>
      <xdr:col>4</xdr:col>
      <xdr:colOff>86783</xdr:colOff>
      <xdr:row>16</xdr:row>
      <xdr:rowOff>107950</xdr:rowOff>
    </xdr:from>
    <xdr:to>
      <xdr:col>4</xdr:col>
      <xdr:colOff>2034116</xdr:colOff>
      <xdr:row>20</xdr:row>
      <xdr:rowOff>52916</xdr:rowOff>
    </xdr:to>
    <xdr:sp macro="" textlink="">
      <xdr:nvSpPr>
        <xdr:cNvPr id="5" name="30 Rectángulo redondeado">
          <a:extLst>
            <a:ext uri="{FF2B5EF4-FFF2-40B4-BE49-F238E27FC236}">
              <a16:creationId xmlns:a16="http://schemas.microsoft.com/office/drawing/2014/main" id="{00000000-0008-0000-0800-000005000000}"/>
            </a:ext>
          </a:extLst>
        </xdr:cNvPr>
        <xdr:cNvSpPr/>
      </xdr:nvSpPr>
      <xdr:spPr>
        <a:xfrm>
          <a:off x="6062133" y="5803900"/>
          <a:ext cx="1947333" cy="681566"/>
        </a:xfrm>
        <a:prstGeom prst="roundRect">
          <a:avLst/>
        </a:prstGeom>
        <a:solidFill>
          <a:schemeClr val="accent3">
            <a:lumMod val="7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lang="es-ES" sz="1600" b="1">
              <a:latin typeface="Segoe UI Light" pitchFamily="34" charset="0"/>
            </a:rPr>
            <a:t>Insertar texto</a:t>
          </a:r>
        </a:p>
      </xdr:txBody>
    </xdr:sp>
    <xdr:clientData/>
  </xdr:twoCellAnchor>
  <xdr:twoCellAnchor>
    <xdr:from>
      <xdr:col>3</xdr:col>
      <xdr:colOff>2133600</xdr:colOff>
      <xdr:row>20</xdr:row>
      <xdr:rowOff>103716</xdr:rowOff>
    </xdr:from>
    <xdr:to>
      <xdr:col>4</xdr:col>
      <xdr:colOff>1940983</xdr:colOff>
      <xdr:row>24</xdr:row>
      <xdr:rowOff>112183</xdr:rowOff>
    </xdr:to>
    <xdr:sp macro="" textlink="">
      <xdr:nvSpPr>
        <xdr:cNvPr id="6" name="31 Rectángulo redondeado">
          <a:extLst>
            <a:ext uri="{FF2B5EF4-FFF2-40B4-BE49-F238E27FC236}">
              <a16:creationId xmlns:a16="http://schemas.microsoft.com/office/drawing/2014/main" id="{00000000-0008-0000-0800-000006000000}"/>
            </a:ext>
          </a:extLst>
        </xdr:cNvPr>
        <xdr:cNvSpPr/>
      </xdr:nvSpPr>
      <xdr:spPr>
        <a:xfrm>
          <a:off x="5969000" y="6536266"/>
          <a:ext cx="1947333" cy="745067"/>
        </a:xfrm>
        <a:prstGeom prst="roundRect">
          <a:avLst/>
        </a:prstGeom>
        <a:solidFill>
          <a:schemeClr val="accent3">
            <a:lumMod val="7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lang="es-ES" sz="1600" b="1">
              <a:latin typeface="Segoe UI Light" pitchFamily="34" charset="0"/>
            </a:rPr>
            <a:t>Insertar texto</a:t>
          </a:r>
        </a:p>
      </xdr:txBody>
    </xdr:sp>
    <xdr:clientData/>
  </xdr:twoCellAnchor>
  <xdr:twoCellAnchor>
    <xdr:from>
      <xdr:col>3</xdr:col>
      <xdr:colOff>2120900</xdr:colOff>
      <xdr:row>25</xdr:row>
      <xdr:rowOff>16933</xdr:rowOff>
    </xdr:from>
    <xdr:to>
      <xdr:col>4</xdr:col>
      <xdr:colOff>1928283</xdr:colOff>
      <xdr:row>29</xdr:row>
      <xdr:rowOff>29633</xdr:rowOff>
    </xdr:to>
    <xdr:sp macro="" textlink="">
      <xdr:nvSpPr>
        <xdr:cNvPr id="7" name="32 Rectángulo redondeado">
          <a:extLst>
            <a:ext uri="{FF2B5EF4-FFF2-40B4-BE49-F238E27FC236}">
              <a16:creationId xmlns:a16="http://schemas.microsoft.com/office/drawing/2014/main" id="{00000000-0008-0000-0800-000007000000}"/>
            </a:ext>
          </a:extLst>
        </xdr:cNvPr>
        <xdr:cNvSpPr/>
      </xdr:nvSpPr>
      <xdr:spPr>
        <a:xfrm>
          <a:off x="5956300" y="7370233"/>
          <a:ext cx="1947333" cy="749300"/>
        </a:xfrm>
        <a:prstGeom prst="roundRect">
          <a:avLst/>
        </a:prstGeom>
        <a:solidFill>
          <a:schemeClr val="accent3">
            <a:lumMod val="7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lang="es-ES" sz="1600" b="1">
              <a:latin typeface="Segoe UI Light" pitchFamily="34" charset="0"/>
            </a:rPr>
            <a:t>Insertar texto</a:t>
          </a:r>
        </a:p>
      </xdr:txBody>
    </xdr:sp>
    <xdr:clientData/>
  </xdr:twoCellAnchor>
  <xdr:twoCellAnchor>
    <xdr:from>
      <xdr:col>5</xdr:col>
      <xdr:colOff>317499</xdr:colOff>
      <xdr:row>16</xdr:row>
      <xdr:rowOff>124883</xdr:rowOff>
    </xdr:from>
    <xdr:to>
      <xdr:col>6</xdr:col>
      <xdr:colOff>44449</xdr:colOff>
      <xdr:row>20</xdr:row>
      <xdr:rowOff>78316</xdr:rowOff>
    </xdr:to>
    <xdr:sp macro="" textlink="">
      <xdr:nvSpPr>
        <xdr:cNvPr id="8" name="33 Rectángulo redondeado">
          <a:extLst>
            <a:ext uri="{FF2B5EF4-FFF2-40B4-BE49-F238E27FC236}">
              <a16:creationId xmlns:a16="http://schemas.microsoft.com/office/drawing/2014/main" id="{00000000-0008-0000-0800-000008000000}"/>
            </a:ext>
          </a:extLst>
        </xdr:cNvPr>
        <xdr:cNvSpPr/>
      </xdr:nvSpPr>
      <xdr:spPr>
        <a:xfrm>
          <a:off x="8432799" y="5820833"/>
          <a:ext cx="1866900" cy="690033"/>
        </a:xfrm>
        <a:prstGeom prst="roundRect">
          <a:avLst/>
        </a:prstGeom>
        <a:solidFill>
          <a:schemeClr val="bg2">
            <a:lumMod val="5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lang="es-ES" sz="1600" b="1">
              <a:solidFill>
                <a:schemeClr val="bg1"/>
              </a:solidFill>
              <a:latin typeface="Segoe UI Light" pitchFamily="34" charset="0"/>
            </a:rPr>
            <a:t>Insertar texto</a:t>
          </a:r>
        </a:p>
      </xdr:txBody>
    </xdr:sp>
    <xdr:clientData/>
  </xdr:twoCellAnchor>
  <xdr:twoCellAnchor>
    <xdr:from>
      <xdr:col>5</xdr:col>
      <xdr:colOff>237066</xdr:colOff>
      <xdr:row>20</xdr:row>
      <xdr:rowOff>154516</xdr:rowOff>
    </xdr:from>
    <xdr:to>
      <xdr:col>5</xdr:col>
      <xdr:colOff>2103966</xdr:colOff>
      <xdr:row>24</xdr:row>
      <xdr:rowOff>162983</xdr:rowOff>
    </xdr:to>
    <xdr:sp macro="" textlink="">
      <xdr:nvSpPr>
        <xdr:cNvPr id="9" name="34 Rectángulo redondeado">
          <a:extLst>
            <a:ext uri="{FF2B5EF4-FFF2-40B4-BE49-F238E27FC236}">
              <a16:creationId xmlns:a16="http://schemas.microsoft.com/office/drawing/2014/main" id="{00000000-0008-0000-0800-000009000000}"/>
            </a:ext>
          </a:extLst>
        </xdr:cNvPr>
        <xdr:cNvSpPr/>
      </xdr:nvSpPr>
      <xdr:spPr>
        <a:xfrm>
          <a:off x="8352366" y="6587066"/>
          <a:ext cx="1866900" cy="745067"/>
        </a:xfrm>
        <a:prstGeom prst="roundRect">
          <a:avLst/>
        </a:prstGeom>
        <a:solidFill>
          <a:schemeClr val="bg2">
            <a:lumMod val="5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lang="es-ES" sz="1600" b="1">
              <a:solidFill>
                <a:schemeClr val="bg1"/>
              </a:solidFill>
              <a:latin typeface="Segoe UI Light" pitchFamily="34" charset="0"/>
            </a:rPr>
            <a:t>Insertar texto</a:t>
          </a:r>
        </a:p>
      </xdr:txBody>
    </xdr:sp>
    <xdr:clientData/>
  </xdr:twoCellAnchor>
  <xdr:twoCellAnchor>
    <xdr:from>
      <xdr:col>5</xdr:col>
      <xdr:colOff>237066</xdr:colOff>
      <xdr:row>25</xdr:row>
      <xdr:rowOff>67733</xdr:rowOff>
    </xdr:from>
    <xdr:to>
      <xdr:col>5</xdr:col>
      <xdr:colOff>2103966</xdr:colOff>
      <xdr:row>29</xdr:row>
      <xdr:rowOff>80433</xdr:rowOff>
    </xdr:to>
    <xdr:sp macro="" textlink="">
      <xdr:nvSpPr>
        <xdr:cNvPr id="10" name="35 Rectángulo redondeado">
          <a:extLst>
            <a:ext uri="{FF2B5EF4-FFF2-40B4-BE49-F238E27FC236}">
              <a16:creationId xmlns:a16="http://schemas.microsoft.com/office/drawing/2014/main" id="{00000000-0008-0000-0800-00000A000000}"/>
            </a:ext>
          </a:extLst>
        </xdr:cNvPr>
        <xdr:cNvSpPr/>
      </xdr:nvSpPr>
      <xdr:spPr>
        <a:xfrm>
          <a:off x="8352366" y="7421033"/>
          <a:ext cx="1866900" cy="749300"/>
        </a:xfrm>
        <a:prstGeom prst="roundRect">
          <a:avLst/>
        </a:prstGeom>
        <a:solidFill>
          <a:schemeClr val="bg2">
            <a:lumMod val="5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lang="es-ES" sz="1600" b="1">
              <a:solidFill>
                <a:schemeClr val="bg1"/>
              </a:solidFill>
              <a:latin typeface="Segoe UI Light" pitchFamily="34" charset="0"/>
            </a:rPr>
            <a:t>Insertar texto</a:t>
          </a:r>
        </a:p>
      </xdr:txBody>
    </xdr:sp>
    <xdr:clientData/>
  </xdr:twoCellAnchor>
  <xdr:twoCellAnchor>
    <xdr:from>
      <xdr:col>6</xdr:col>
      <xdr:colOff>277283</xdr:colOff>
      <xdr:row>15</xdr:row>
      <xdr:rowOff>0</xdr:rowOff>
    </xdr:from>
    <xdr:to>
      <xdr:col>6</xdr:col>
      <xdr:colOff>2131483</xdr:colOff>
      <xdr:row>20</xdr:row>
      <xdr:rowOff>78316</xdr:rowOff>
    </xdr:to>
    <xdr:sp macro="" textlink="">
      <xdr:nvSpPr>
        <xdr:cNvPr id="11" name="36 Llamada de flecha hacia arriba">
          <a:extLst>
            <a:ext uri="{FF2B5EF4-FFF2-40B4-BE49-F238E27FC236}">
              <a16:creationId xmlns:a16="http://schemas.microsoft.com/office/drawing/2014/main" id="{00000000-0008-0000-0800-00000B000000}"/>
            </a:ext>
          </a:extLst>
        </xdr:cNvPr>
        <xdr:cNvSpPr/>
      </xdr:nvSpPr>
      <xdr:spPr>
        <a:xfrm>
          <a:off x="10532533" y="5511800"/>
          <a:ext cx="1854200" cy="999066"/>
        </a:xfrm>
        <a:prstGeom prst="upArrowCallout">
          <a:avLst/>
        </a:prstGeom>
        <a:solidFill>
          <a:schemeClr val="bg1">
            <a:lumMod val="6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lang="es-ES" sz="1600" b="1">
              <a:latin typeface="Segoe UI Light" pitchFamily="34" charset="0"/>
            </a:rPr>
            <a:t>Insertar texto</a:t>
          </a:r>
        </a:p>
      </xdr:txBody>
    </xdr:sp>
    <xdr:clientData/>
  </xdr:twoCellAnchor>
  <xdr:twoCellAnchor>
    <xdr:from>
      <xdr:col>6</xdr:col>
      <xdr:colOff>247650</xdr:colOff>
      <xdr:row>20</xdr:row>
      <xdr:rowOff>167216</xdr:rowOff>
    </xdr:from>
    <xdr:to>
      <xdr:col>6</xdr:col>
      <xdr:colOff>2114550</xdr:colOff>
      <xdr:row>26</xdr:row>
      <xdr:rowOff>103716</xdr:rowOff>
    </xdr:to>
    <xdr:sp macro="" textlink="">
      <xdr:nvSpPr>
        <xdr:cNvPr id="12" name="39 Llamada de flecha hacia abajo">
          <a:extLst>
            <a:ext uri="{FF2B5EF4-FFF2-40B4-BE49-F238E27FC236}">
              <a16:creationId xmlns:a16="http://schemas.microsoft.com/office/drawing/2014/main" id="{00000000-0008-0000-0800-00000C000000}"/>
            </a:ext>
          </a:extLst>
        </xdr:cNvPr>
        <xdr:cNvSpPr/>
      </xdr:nvSpPr>
      <xdr:spPr>
        <a:xfrm>
          <a:off x="10502900" y="6599766"/>
          <a:ext cx="1866900" cy="1041400"/>
        </a:xfrm>
        <a:prstGeom prst="downArrowCallout">
          <a:avLst/>
        </a:prstGeom>
        <a:solidFill>
          <a:schemeClr val="bg1">
            <a:lumMod val="6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lang="es-ES" sz="1600" b="1">
              <a:latin typeface="Segoe UI Light" pitchFamily="34" charset="0"/>
            </a:rPr>
            <a:t>Insertar texto</a:t>
          </a:r>
        </a:p>
      </xdr:txBody>
    </xdr:sp>
    <xdr:clientData/>
  </xdr:twoCellAnchor>
  <xdr:twoCellAnchor>
    <xdr:from>
      <xdr:col>7</xdr:col>
      <xdr:colOff>80433</xdr:colOff>
      <xdr:row>15</xdr:row>
      <xdr:rowOff>0</xdr:rowOff>
    </xdr:from>
    <xdr:to>
      <xdr:col>9</xdr:col>
      <xdr:colOff>516466</xdr:colOff>
      <xdr:row>20</xdr:row>
      <xdr:rowOff>78316</xdr:rowOff>
    </xdr:to>
    <xdr:sp macro="" textlink="">
      <xdr:nvSpPr>
        <xdr:cNvPr id="13" name="40 Llamada de flecha hacia arriba">
          <a:extLst>
            <a:ext uri="{FF2B5EF4-FFF2-40B4-BE49-F238E27FC236}">
              <a16:creationId xmlns:a16="http://schemas.microsoft.com/office/drawing/2014/main" id="{00000000-0008-0000-0800-00000D000000}"/>
            </a:ext>
          </a:extLst>
        </xdr:cNvPr>
        <xdr:cNvSpPr/>
      </xdr:nvSpPr>
      <xdr:spPr>
        <a:xfrm>
          <a:off x="12475633" y="5511800"/>
          <a:ext cx="1960033" cy="999066"/>
        </a:xfrm>
        <a:prstGeom prst="upArrowCallout">
          <a:avLst/>
        </a:prstGeom>
        <a:solidFill>
          <a:schemeClr val="accent3">
            <a:lumMod val="7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lang="es-ES" sz="1600" b="1">
              <a:latin typeface="Segoe UI Light" pitchFamily="34" charset="0"/>
            </a:rPr>
            <a:t>Insertar texto</a:t>
          </a:r>
        </a:p>
      </xdr:txBody>
    </xdr:sp>
    <xdr:clientData/>
  </xdr:twoCellAnchor>
  <xdr:twoCellAnchor>
    <xdr:from>
      <xdr:col>7</xdr:col>
      <xdr:colOff>63500</xdr:colOff>
      <xdr:row>20</xdr:row>
      <xdr:rowOff>167216</xdr:rowOff>
    </xdr:from>
    <xdr:to>
      <xdr:col>9</xdr:col>
      <xdr:colOff>512233</xdr:colOff>
      <xdr:row>26</xdr:row>
      <xdr:rowOff>103716</xdr:rowOff>
    </xdr:to>
    <xdr:sp macro="" textlink="">
      <xdr:nvSpPr>
        <xdr:cNvPr id="14" name="41 Llamada de flecha hacia abajo">
          <a:extLst>
            <a:ext uri="{FF2B5EF4-FFF2-40B4-BE49-F238E27FC236}">
              <a16:creationId xmlns:a16="http://schemas.microsoft.com/office/drawing/2014/main" id="{00000000-0008-0000-0800-00000E000000}"/>
            </a:ext>
          </a:extLst>
        </xdr:cNvPr>
        <xdr:cNvSpPr/>
      </xdr:nvSpPr>
      <xdr:spPr>
        <a:xfrm>
          <a:off x="12458700" y="6599766"/>
          <a:ext cx="1972733" cy="1041400"/>
        </a:xfrm>
        <a:prstGeom prst="downArrowCallout">
          <a:avLst/>
        </a:prstGeom>
        <a:solidFill>
          <a:schemeClr val="accent3">
            <a:lumMod val="7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lang="es-ES" sz="1600" b="1">
              <a:latin typeface="Segoe UI Light" pitchFamily="34" charset="0"/>
            </a:rPr>
            <a:t>Insertar texto</a:t>
          </a:r>
        </a:p>
      </xdr:txBody>
    </xdr:sp>
    <xdr:clientData/>
  </xdr:twoCellAnchor>
  <xdr:twoCellAnchor>
    <xdr:from>
      <xdr:col>6</xdr:col>
      <xdr:colOff>247650</xdr:colOff>
      <xdr:row>26</xdr:row>
      <xdr:rowOff>129116</xdr:rowOff>
    </xdr:from>
    <xdr:to>
      <xdr:col>6</xdr:col>
      <xdr:colOff>2101850</xdr:colOff>
      <xdr:row>32</xdr:row>
      <xdr:rowOff>107950</xdr:rowOff>
    </xdr:to>
    <xdr:sp macro="" textlink="">
      <xdr:nvSpPr>
        <xdr:cNvPr id="15" name="42 Llamada de flecha hacia arriba">
          <a:extLst>
            <a:ext uri="{FF2B5EF4-FFF2-40B4-BE49-F238E27FC236}">
              <a16:creationId xmlns:a16="http://schemas.microsoft.com/office/drawing/2014/main" id="{00000000-0008-0000-0800-00000F000000}"/>
            </a:ext>
          </a:extLst>
        </xdr:cNvPr>
        <xdr:cNvSpPr/>
      </xdr:nvSpPr>
      <xdr:spPr>
        <a:xfrm>
          <a:off x="10502900" y="7666566"/>
          <a:ext cx="1854200" cy="1083734"/>
        </a:xfrm>
        <a:prstGeom prst="upArrowCallout">
          <a:avLst/>
        </a:prstGeom>
        <a:solidFill>
          <a:schemeClr val="bg2">
            <a:lumMod val="5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lang="es-ES" sz="1600" b="1">
              <a:latin typeface="Segoe UI Light" pitchFamily="34" charset="0"/>
            </a:rPr>
            <a:t>Insertar texto</a:t>
          </a:r>
        </a:p>
      </xdr:txBody>
    </xdr:sp>
    <xdr:clientData/>
  </xdr:twoCellAnchor>
  <xdr:twoCellAnchor>
    <xdr:from>
      <xdr:col>7</xdr:col>
      <xdr:colOff>50800</xdr:colOff>
      <xdr:row>28</xdr:row>
      <xdr:rowOff>137583</xdr:rowOff>
    </xdr:from>
    <xdr:to>
      <xdr:col>9</xdr:col>
      <xdr:colOff>499533</xdr:colOff>
      <xdr:row>34</xdr:row>
      <xdr:rowOff>61383</xdr:rowOff>
    </xdr:to>
    <xdr:sp macro="" textlink="">
      <xdr:nvSpPr>
        <xdr:cNvPr id="16" name="43 Llamada de flecha hacia abajo">
          <a:extLst>
            <a:ext uri="{FF2B5EF4-FFF2-40B4-BE49-F238E27FC236}">
              <a16:creationId xmlns:a16="http://schemas.microsoft.com/office/drawing/2014/main" id="{00000000-0008-0000-0800-000010000000}"/>
            </a:ext>
          </a:extLst>
        </xdr:cNvPr>
        <xdr:cNvSpPr/>
      </xdr:nvSpPr>
      <xdr:spPr>
        <a:xfrm>
          <a:off x="12446000" y="8043333"/>
          <a:ext cx="1972733" cy="1028700"/>
        </a:xfrm>
        <a:prstGeom prst="downArrowCallout">
          <a:avLst/>
        </a:prstGeom>
        <a:solidFill>
          <a:schemeClr val="bg2">
            <a:lumMod val="5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lang="es-ES" sz="1600" b="1">
              <a:latin typeface="Segoe UI Light" pitchFamily="34" charset="0"/>
            </a:rPr>
            <a:t>Insertar texto</a:t>
          </a:r>
        </a:p>
      </xdr:txBody>
    </xdr:sp>
    <xdr:clientData/>
  </xdr:twoCellAnchor>
</xdr:wsDr>
</file>

<file path=xl/drawings/drawing6.xml><?xml version="1.0" encoding="utf-8"?>
<xdr:wsDr xmlns:xdr="http://schemas.openxmlformats.org/drawingml/2006/spreadsheetDrawing" xmlns:a="http://schemas.openxmlformats.org/drawingml/2006/main">
  <xdr:twoCellAnchor>
    <xdr:from>
      <xdr:col>3</xdr:col>
      <xdr:colOff>12700</xdr:colOff>
      <xdr:row>47</xdr:row>
      <xdr:rowOff>6351</xdr:rowOff>
    </xdr:from>
    <xdr:to>
      <xdr:col>12</xdr:col>
      <xdr:colOff>6350</xdr:colOff>
      <xdr:row>67</xdr:row>
      <xdr:rowOff>177800</xdr:rowOff>
    </xdr:to>
    <xdr:graphicFrame macro="">
      <xdr:nvGraphicFramePr>
        <xdr:cNvPr id="3" name="1 Gráfico">
          <a:extLst>
            <a:ext uri="{FF2B5EF4-FFF2-40B4-BE49-F238E27FC236}">
              <a16:creationId xmlns:a16="http://schemas.microsoft.com/office/drawing/2014/main" id="{00000000-0008-0000-0900-000003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8</xdr:col>
      <xdr:colOff>469900</xdr:colOff>
      <xdr:row>47</xdr:row>
      <xdr:rowOff>76200</xdr:rowOff>
    </xdr:from>
    <xdr:to>
      <xdr:col>8</xdr:col>
      <xdr:colOff>517525</xdr:colOff>
      <xdr:row>68</xdr:row>
      <xdr:rowOff>25400</xdr:rowOff>
    </xdr:to>
    <xdr:cxnSp macro="">
      <xdr:nvCxnSpPr>
        <xdr:cNvPr id="5" name="Conector recto 4">
          <a:extLst>
            <a:ext uri="{FF2B5EF4-FFF2-40B4-BE49-F238E27FC236}">
              <a16:creationId xmlns:a16="http://schemas.microsoft.com/office/drawing/2014/main" id="{00000000-0008-0000-0900-000005000000}"/>
            </a:ext>
          </a:extLst>
        </xdr:cNvPr>
        <xdr:cNvCxnSpPr/>
      </xdr:nvCxnSpPr>
      <xdr:spPr>
        <a:xfrm flipV="1">
          <a:off x="6565900" y="9994900"/>
          <a:ext cx="47625" cy="4070350"/>
        </a:xfrm>
        <a:prstGeom prst="line">
          <a:avLst/>
        </a:prstGeom>
        <a:ln w="28575">
          <a:solidFill>
            <a:schemeClr val="accent1">
              <a:lumMod val="75000"/>
            </a:schemeClr>
          </a:solidFill>
        </a:ln>
      </xdr:spPr>
      <xdr:style>
        <a:lnRef idx="1">
          <a:schemeClr val="accent1"/>
        </a:lnRef>
        <a:fillRef idx="0">
          <a:schemeClr val="accent1"/>
        </a:fillRef>
        <a:effectRef idx="0">
          <a:schemeClr val="accent1"/>
        </a:effectRef>
        <a:fontRef idx="minor">
          <a:schemeClr val="tx1"/>
        </a:fontRef>
      </xdr:style>
    </xdr:cxnSp>
    <xdr:clientData/>
  </xdr:twoCellAnchor>
</xdr:wsDr>
</file>

<file path=xl/drawings/drawing7.xml><?xml version="1.0" encoding="utf-8"?>
<c:userShapes xmlns:c="http://schemas.openxmlformats.org/drawingml/2006/chart">
  <cdr:relSizeAnchor xmlns:cdr="http://schemas.openxmlformats.org/drawingml/2006/chartDrawing">
    <cdr:from>
      <cdr:x>0.00556</cdr:x>
      <cdr:y>0.25255</cdr:y>
    </cdr:from>
    <cdr:to>
      <cdr:x>1</cdr:x>
      <cdr:y>0.26031</cdr:y>
    </cdr:to>
    <cdr:cxnSp macro="">
      <cdr:nvCxnSpPr>
        <cdr:cNvPr id="3" name="Conector recto 2">
          <a:extLst xmlns:a="http://schemas.openxmlformats.org/drawingml/2006/main">
            <a:ext uri="{FF2B5EF4-FFF2-40B4-BE49-F238E27FC236}">
              <a16:creationId xmlns:a16="http://schemas.microsoft.com/office/drawing/2014/main" id="{FD604595-9B8C-4166-BF9A-84FAF04B3C0E}"/>
            </a:ext>
          </a:extLst>
        </cdr:cNvPr>
        <cdr:cNvCxnSpPr/>
      </cdr:nvCxnSpPr>
      <cdr:spPr>
        <a:xfrm xmlns:a="http://schemas.openxmlformats.org/drawingml/2006/main" flipV="1">
          <a:off x="38095" y="1034388"/>
          <a:ext cx="6813555" cy="31783"/>
        </a:xfrm>
        <a:prstGeom xmlns:a="http://schemas.openxmlformats.org/drawingml/2006/main" prst="line">
          <a:avLst/>
        </a:prstGeom>
        <a:ln xmlns:a="http://schemas.openxmlformats.org/drawingml/2006/main" w="28575">
          <a:solidFill>
            <a:schemeClr val="accent1">
              <a:lumMod val="75000"/>
            </a:schemeClr>
          </a:solidFill>
        </a:ln>
      </cdr:spPr>
      <cdr:style>
        <a:lnRef xmlns:a="http://schemas.openxmlformats.org/drawingml/2006/main" idx="1">
          <a:schemeClr val="accent1"/>
        </a:lnRef>
        <a:fillRef xmlns:a="http://schemas.openxmlformats.org/drawingml/2006/main" idx="0">
          <a:schemeClr val="accent1"/>
        </a:fillRef>
        <a:effectRef xmlns:a="http://schemas.openxmlformats.org/drawingml/2006/main" idx="0">
          <a:schemeClr val="accent1"/>
        </a:effectRef>
        <a:fontRef xmlns:a="http://schemas.openxmlformats.org/drawingml/2006/main" idx="minor">
          <a:schemeClr val="tx1"/>
        </a:fontRef>
      </cdr:style>
    </cdr:cxnSp>
  </cdr:relSizeAnchor>
</c:userShapes>
</file>

<file path=xl/drawings/drawing8.xml><?xml version="1.0" encoding="utf-8"?>
<xdr:wsDr xmlns:xdr="http://schemas.openxmlformats.org/drawingml/2006/spreadsheetDrawing" xmlns:a="http://schemas.openxmlformats.org/drawingml/2006/main">
  <xdr:twoCellAnchor>
    <xdr:from>
      <xdr:col>11</xdr:col>
      <xdr:colOff>22223</xdr:colOff>
      <xdr:row>5</xdr:row>
      <xdr:rowOff>6352</xdr:rowOff>
    </xdr:from>
    <xdr:to>
      <xdr:col>12</xdr:col>
      <xdr:colOff>755648</xdr:colOff>
      <xdr:row>22</xdr:row>
      <xdr:rowOff>184152</xdr:rowOff>
    </xdr:to>
    <xdr:sp macro="" textlink="">
      <xdr:nvSpPr>
        <xdr:cNvPr id="4" name="Triángulo isósceles 3">
          <a:extLst>
            <a:ext uri="{FF2B5EF4-FFF2-40B4-BE49-F238E27FC236}">
              <a16:creationId xmlns:a16="http://schemas.microsoft.com/office/drawing/2014/main" id="{00000000-0008-0000-0A00-000004000000}"/>
            </a:ext>
          </a:extLst>
        </xdr:cNvPr>
        <xdr:cNvSpPr/>
      </xdr:nvSpPr>
      <xdr:spPr>
        <a:xfrm rot="5400000">
          <a:off x="7123111" y="2024064"/>
          <a:ext cx="4057650" cy="1495425"/>
        </a:xfrm>
        <a:prstGeom prst="triangl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lang="es-MX" sz="2000" b="1"/>
            <a:t>MARGEN</a:t>
          </a:r>
        </a:p>
      </xdr:txBody>
    </xdr:sp>
    <xdr:clientData/>
  </xdr:twoCellAnchor>
</xdr:wsDr>
</file>

<file path=xl/drawings/drawing9.xml><?xml version="1.0" encoding="utf-8"?>
<xdr:wsDr xmlns:xdr="http://schemas.openxmlformats.org/drawingml/2006/spreadsheetDrawing" xmlns:a="http://schemas.openxmlformats.org/drawingml/2006/main">
  <xdr:oneCellAnchor>
    <xdr:from>
      <xdr:col>12</xdr:col>
      <xdr:colOff>0</xdr:colOff>
      <xdr:row>53</xdr:row>
      <xdr:rowOff>232314</xdr:rowOff>
    </xdr:from>
    <xdr:ext cx="542071" cy="937629"/>
    <xdr:sp macro="" textlink="">
      <xdr:nvSpPr>
        <xdr:cNvPr id="14" name="6 Rectángulo">
          <a:extLst>
            <a:ext uri="{FF2B5EF4-FFF2-40B4-BE49-F238E27FC236}">
              <a16:creationId xmlns:a16="http://schemas.microsoft.com/office/drawing/2014/main" id="{00000000-0008-0000-0B00-00000E000000}"/>
            </a:ext>
          </a:extLst>
        </xdr:cNvPr>
        <xdr:cNvSpPr/>
      </xdr:nvSpPr>
      <xdr:spPr>
        <a:xfrm>
          <a:off x="12573000" y="10557414"/>
          <a:ext cx="542071" cy="937629"/>
        </a:xfrm>
        <a:prstGeom prst="rect">
          <a:avLst/>
        </a:prstGeom>
        <a:noFill/>
      </xdr:spPr>
      <xdr:txBody>
        <a:bodyPr wrap="none" lIns="91440" tIns="45720" rIns="91440" bIns="45720">
          <a:spAutoFit/>
          <a:scene3d>
            <a:camera prst="orthographicFront"/>
            <a:lightRig rig="soft" dir="tl">
              <a:rot lat="0" lon="0" rev="0"/>
            </a:lightRig>
          </a:scene3d>
          <a:sp3d contourW="25400" prstMaterial="matte">
            <a:bevelT w="25400" h="55880" prst="artDeco"/>
            <a:contourClr>
              <a:schemeClr val="accent2">
                <a:tint val="20000"/>
              </a:schemeClr>
            </a:contourClr>
          </a:sp3d>
        </a:bodyPr>
        <a:lstStyle/>
        <a:p>
          <a:pPr algn="ctr"/>
          <a:r>
            <a:rPr lang="es-ES" sz="5400" b="1" cap="none" spc="50">
              <a:ln w="11430"/>
              <a:gradFill>
                <a:gsLst>
                  <a:gs pos="25000">
                    <a:schemeClr val="accent2">
                      <a:satMod val="155000"/>
                    </a:schemeClr>
                  </a:gs>
                  <a:gs pos="100000">
                    <a:schemeClr val="accent2">
                      <a:shade val="45000"/>
                      <a:satMod val="165000"/>
                    </a:schemeClr>
                  </a:gs>
                </a:gsLst>
                <a:lin ang="5400000"/>
              </a:gradFill>
              <a:effectLst>
                <a:outerShdw blurRad="76200" dist="50800" dir="5400000" algn="tl" rotWithShape="0">
                  <a:srgbClr val="000000">
                    <a:alpha val="65000"/>
                  </a:srgbClr>
                </a:outerShdw>
              </a:effectLst>
            </a:rPr>
            <a:t>1</a:t>
          </a:r>
        </a:p>
      </xdr:txBody>
    </xdr:sp>
    <xdr:clientData/>
  </xdr:oneCellAnchor>
  <xdr:oneCellAnchor>
    <xdr:from>
      <xdr:col>5</xdr:col>
      <xdr:colOff>82550</xdr:colOff>
      <xdr:row>53</xdr:row>
      <xdr:rowOff>180975</xdr:rowOff>
    </xdr:from>
    <xdr:ext cx="542071" cy="937629"/>
    <xdr:sp macro="" textlink="">
      <xdr:nvSpPr>
        <xdr:cNvPr id="15" name="7 Rectángulo">
          <a:extLst>
            <a:ext uri="{FF2B5EF4-FFF2-40B4-BE49-F238E27FC236}">
              <a16:creationId xmlns:a16="http://schemas.microsoft.com/office/drawing/2014/main" id="{00000000-0008-0000-0B00-00000F000000}"/>
            </a:ext>
          </a:extLst>
        </xdr:cNvPr>
        <xdr:cNvSpPr/>
      </xdr:nvSpPr>
      <xdr:spPr>
        <a:xfrm>
          <a:off x="6546850" y="10506075"/>
          <a:ext cx="542071" cy="937629"/>
        </a:xfrm>
        <a:prstGeom prst="rect">
          <a:avLst/>
        </a:prstGeom>
        <a:noFill/>
      </xdr:spPr>
      <xdr:txBody>
        <a:bodyPr wrap="none" lIns="91440" tIns="45720" rIns="91440" bIns="45720">
          <a:spAutoFit/>
          <a:scene3d>
            <a:camera prst="orthographicFront"/>
            <a:lightRig rig="soft" dir="tl">
              <a:rot lat="0" lon="0" rev="0"/>
            </a:lightRig>
          </a:scene3d>
          <a:sp3d contourW="25400" prstMaterial="matte">
            <a:bevelT w="25400" h="55880" prst="artDeco"/>
            <a:contourClr>
              <a:schemeClr val="accent2">
                <a:tint val="20000"/>
              </a:schemeClr>
            </a:contourClr>
          </a:sp3d>
        </a:bodyPr>
        <a:lstStyle/>
        <a:p>
          <a:pPr algn="ctr"/>
          <a:r>
            <a:rPr lang="es-ES" sz="5400" b="1" cap="none" spc="50">
              <a:ln w="11430"/>
              <a:gradFill>
                <a:gsLst>
                  <a:gs pos="25000">
                    <a:schemeClr val="accent2">
                      <a:satMod val="155000"/>
                    </a:schemeClr>
                  </a:gs>
                  <a:gs pos="100000">
                    <a:schemeClr val="accent2">
                      <a:shade val="45000"/>
                      <a:satMod val="165000"/>
                    </a:schemeClr>
                  </a:gs>
                </a:gsLst>
                <a:lin ang="5400000"/>
              </a:gradFill>
              <a:effectLst>
                <a:outerShdw blurRad="76200" dist="50800" dir="5400000" algn="tl" rotWithShape="0">
                  <a:srgbClr val="000000">
                    <a:alpha val="65000"/>
                  </a:srgbClr>
                </a:outerShdw>
              </a:effectLst>
            </a:rPr>
            <a:t>2</a:t>
          </a:r>
        </a:p>
      </xdr:txBody>
    </xdr:sp>
    <xdr:clientData/>
  </xdr:oneCellAnchor>
  <xdr:oneCellAnchor>
    <xdr:from>
      <xdr:col>9</xdr:col>
      <xdr:colOff>158750</xdr:colOff>
      <xdr:row>68</xdr:row>
      <xdr:rowOff>22225</xdr:rowOff>
    </xdr:from>
    <xdr:ext cx="542071" cy="937629"/>
    <xdr:sp macro="" textlink="">
      <xdr:nvSpPr>
        <xdr:cNvPr id="16" name="8 Rectángulo">
          <a:extLst>
            <a:ext uri="{FF2B5EF4-FFF2-40B4-BE49-F238E27FC236}">
              <a16:creationId xmlns:a16="http://schemas.microsoft.com/office/drawing/2014/main" id="{00000000-0008-0000-0B00-000010000000}"/>
            </a:ext>
          </a:extLst>
        </xdr:cNvPr>
        <xdr:cNvSpPr/>
      </xdr:nvSpPr>
      <xdr:spPr>
        <a:xfrm>
          <a:off x="9671050" y="13585825"/>
          <a:ext cx="542071" cy="937629"/>
        </a:xfrm>
        <a:prstGeom prst="rect">
          <a:avLst/>
        </a:prstGeom>
        <a:noFill/>
      </xdr:spPr>
      <xdr:txBody>
        <a:bodyPr wrap="none" lIns="91440" tIns="45720" rIns="91440" bIns="45720">
          <a:spAutoFit/>
          <a:scene3d>
            <a:camera prst="orthographicFront"/>
            <a:lightRig rig="soft" dir="tl">
              <a:rot lat="0" lon="0" rev="0"/>
            </a:lightRig>
          </a:scene3d>
          <a:sp3d contourW="25400" prstMaterial="matte">
            <a:bevelT w="25400" h="55880" prst="artDeco"/>
            <a:contourClr>
              <a:schemeClr val="accent2">
                <a:tint val="20000"/>
              </a:schemeClr>
            </a:contourClr>
          </a:sp3d>
        </a:bodyPr>
        <a:lstStyle/>
        <a:p>
          <a:pPr algn="ctr"/>
          <a:r>
            <a:rPr lang="es-ES" sz="5400" b="1" cap="none" spc="50">
              <a:ln w="11430"/>
              <a:gradFill>
                <a:gsLst>
                  <a:gs pos="25000">
                    <a:schemeClr val="accent2">
                      <a:satMod val="155000"/>
                    </a:schemeClr>
                  </a:gs>
                  <a:gs pos="100000">
                    <a:schemeClr val="accent2">
                      <a:shade val="45000"/>
                      <a:satMod val="165000"/>
                    </a:schemeClr>
                  </a:gs>
                </a:gsLst>
                <a:lin ang="5400000"/>
              </a:gradFill>
              <a:effectLst>
                <a:outerShdw blurRad="76200" dist="50800" dir="5400000" algn="tl" rotWithShape="0">
                  <a:srgbClr val="000000">
                    <a:alpha val="65000"/>
                  </a:srgbClr>
                </a:outerShdw>
              </a:effectLst>
            </a:rPr>
            <a:t>3</a:t>
          </a:r>
        </a:p>
      </xdr:txBody>
    </xdr:sp>
    <xdr:clientData/>
  </xdr:oneCellAnchor>
  <xdr:oneCellAnchor>
    <xdr:from>
      <xdr:col>9</xdr:col>
      <xdr:colOff>31750</xdr:colOff>
      <xdr:row>53</xdr:row>
      <xdr:rowOff>193675</xdr:rowOff>
    </xdr:from>
    <xdr:ext cx="542071" cy="937629"/>
    <xdr:sp macro="" textlink="">
      <xdr:nvSpPr>
        <xdr:cNvPr id="17" name="9 Rectángulo">
          <a:extLst>
            <a:ext uri="{FF2B5EF4-FFF2-40B4-BE49-F238E27FC236}">
              <a16:creationId xmlns:a16="http://schemas.microsoft.com/office/drawing/2014/main" id="{00000000-0008-0000-0B00-000011000000}"/>
            </a:ext>
          </a:extLst>
        </xdr:cNvPr>
        <xdr:cNvSpPr/>
      </xdr:nvSpPr>
      <xdr:spPr>
        <a:xfrm>
          <a:off x="9544050" y="10518775"/>
          <a:ext cx="542071" cy="937629"/>
        </a:xfrm>
        <a:prstGeom prst="rect">
          <a:avLst/>
        </a:prstGeom>
        <a:noFill/>
      </xdr:spPr>
      <xdr:txBody>
        <a:bodyPr wrap="none" lIns="91440" tIns="45720" rIns="91440" bIns="45720">
          <a:spAutoFit/>
          <a:scene3d>
            <a:camera prst="orthographicFront"/>
            <a:lightRig rig="soft" dir="tl">
              <a:rot lat="0" lon="0" rev="0"/>
            </a:lightRig>
          </a:scene3d>
          <a:sp3d contourW="25400" prstMaterial="matte">
            <a:bevelT w="25400" h="55880" prst="artDeco"/>
            <a:contourClr>
              <a:schemeClr val="accent2">
                <a:tint val="20000"/>
              </a:schemeClr>
            </a:contourClr>
          </a:sp3d>
        </a:bodyPr>
        <a:lstStyle/>
        <a:p>
          <a:pPr algn="ctr"/>
          <a:r>
            <a:rPr lang="es-ES" sz="5400" b="1" cap="none" spc="50">
              <a:ln w="11430"/>
              <a:gradFill>
                <a:gsLst>
                  <a:gs pos="25000">
                    <a:schemeClr val="accent2">
                      <a:satMod val="155000"/>
                    </a:schemeClr>
                  </a:gs>
                  <a:gs pos="100000">
                    <a:schemeClr val="accent2">
                      <a:shade val="45000"/>
                      <a:satMod val="165000"/>
                    </a:schemeClr>
                  </a:gs>
                </a:gsLst>
                <a:lin ang="5400000"/>
              </a:gradFill>
              <a:effectLst>
                <a:outerShdw blurRad="76200" dist="50800" dir="5400000" algn="tl" rotWithShape="0">
                  <a:srgbClr val="000000">
                    <a:alpha val="65000"/>
                  </a:srgbClr>
                </a:outerShdw>
              </a:effectLst>
            </a:rPr>
            <a:t>4</a:t>
          </a:r>
        </a:p>
      </xdr:txBody>
    </xdr:sp>
    <xdr:clientData/>
  </xdr:oneCellAnchor>
  <xdr:oneCellAnchor>
    <xdr:from>
      <xdr:col>9</xdr:col>
      <xdr:colOff>323850</xdr:colOff>
      <xdr:row>82</xdr:row>
      <xdr:rowOff>15875</xdr:rowOff>
    </xdr:from>
    <xdr:ext cx="542071" cy="937629"/>
    <xdr:sp macro="" textlink="">
      <xdr:nvSpPr>
        <xdr:cNvPr id="18" name="10 Rectángulo">
          <a:extLst>
            <a:ext uri="{FF2B5EF4-FFF2-40B4-BE49-F238E27FC236}">
              <a16:creationId xmlns:a16="http://schemas.microsoft.com/office/drawing/2014/main" id="{00000000-0008-0000-0B00-000012000000}"/>
            </a:ext>
          </a:extLst>
        </xdr:cNvPr>
        <xdr:cNvSpPr/>
      </xdr:nvSpPr>
      <xdr:spPr>
        <a:xfrm>
          <a:off x="9836150" y="16532225"/>
          <a:ext cx="542071" cy="937629"/>
        </a:xfrm>
        <a:prstGeom prst="rect">
          <a:avLst/>
        </a:prstGeom>
        <a:noFill/>
      </xdr:spPr>
      <xdr:txBody>
        <a:bodyPr wrap="none" lIns="91440" tIns="45720" rIns="91440" bIns="45720">
          <a:spAutoFit/>
          <a:scene3d>
            <a:camera prst="orthographicFront"/>
            <a:lightRig rig="soft" dir="tl">
              <a:rot lat="0" lon="0" rev="0"/>
            </a:lightRig>
          </a:scene3d>
          <a:sp3d contourW="25400" prstMaterial="matte">
            <a:bevelT w="25400" h="55880" prst="artDeco"/>
            <a:contourClr>
              <a:schemeClr val="accent2">
                <a:tint val="20000"/>
              </a:schemeClr>
            </a:contourClr>
          </a:sp3d>
        </a:bodyPr>
        <a:lstStyle/>
        <a:p>
          <a:pPr algn="ctr"/>
          <a:r>
            <a:rPr lang="es-ES" sz="5400" b="1" cap="none" spc="50">
              <a:ln w="11430"/>
              <a:gradFill>
                <a:gsLst>
                  <a:gs pos="25000">
                    <a:schemeClr val="accent2">
                      <a:satMod val="155000"/>
                    </a:schemeClr>
                  </a:gs>
                  <a:gs pos="100000">
                    <a:schemeClr val="accent2">
                      <a:shade val="45000"/>
                      <a:satMod val="165000"/>
                    </a:schemeClr>
                  </a:gs>
                </a:gsLst>
                <a:lin ang="5400000"/>
              </a:gradFill>
              <a:effectLst>
                <a:outerShdw blurRad="76200" dist="50800" dir="5400000" algn="tl" rotWithShape="0">
                  <a:srgbClr val="000000">
                    <a:alpha val="65000"/>
                  </a:srgbClr>
                </a:outerShdw>
              </a:effectLst>
            </a:rPr>
            <a:t>5</a:t>
          </a:r>
        </a:p>
      </xdr:txBody>
    </xdr:sp>
    <xdr:clientData/>
  </xdr:oneCellAnchor>
  <xdr:oneCellAnchor>
    <xdr:from>
      <xdr:col>2</xdr:col>
      <xdr:colOff>174625</xdr:colOff>
      <xdr:row>69</xdr:row>
      <xdr:rowOff>50800</xdr:rowOff>
    </xdr:from>
    <xdr:ext cx="542071" cy="937629"/>
    <xdr:sp macro="" textlink="">
      <xdr:nvSpPr>
        <xdr:cNvPr id="19" name="11 Rectángulo">
          <a:extLst>
            <a:ext uri="{FF2B5EF4-FFF2-40B4-BE49-F238E27FC236}">
              <a16:creationId xmlns:a16="http://schemas.microsoft.com/office/drawing/2014/main" id="{00000000-0008-0000-0B00-000013000000}"/>
            </a:ext>
          </a:extLst>
        </xdr:cNvPr>
        <xdr:cNvSpPr/>
      </xdr:nvSpPr>
      <xdr:spPr>
        <a:xfrm>
          <a:off x="4352925" y="13823950"/>
          <a:ext cx="542071" cy="937629"/>
        </a:xfrm>
        <a:prstGeom prst="rect">
          <a:avLst/>
        </a:prstGeom>
        <a:noFill/>
      </xdr:spPr>
      <xdr:txBody>
        <a:bodyPr wrap="none" lIns="91440" tIns="45720" rIns="91440" bIns="45720">
          <a:spAutoFit/>
          <a:scene3d>
            <a:camera prst="orthographicFront"/>
            <a:lightRig rig="soft" dir="tl">
              <a:rot lat="0" lon="0" rev="0"/>
            </a:lightRig>
          </a:scene3d>
          <a:sp3d contourW="25400" prstMaterial="matte">
            <a:bevelT w="25400" h="55880" prst="artDeco"/>
            <a:contourClr>
              <a:schemeClr val="accent2">
                <a:tint val="20000"/>
              </a:schemeClr>
            </a:contourClr>
          </a:sp3d>
        </a:bodyPr>
        <a:lstStyle/>
        <a:p>
          <a:pPr algn="ctr"/>
          <a:r>
            <a:rPr lang="es-ES" sz="5400" b="1" cap="none" spc="50">
              <a:ln w="11430"/>
              <a:gradFill>
                <a:gsLst>
                  <a:gs pos="25000">
                    <a:schemeClr val="accent2">
                      <a:satMod val="155000"/>
                    </a:schemeClr>
                  </a:gs>
                  <a:gs pos="100000">
                    <a:schemeClr val="accent2">
                      <a:shade val="45000"/>
                      <a:satMod val="165000"/>
                    </a:schemeClr>
                  </a:gs>
                </a:gsLst>
                <a:lin ang="5400000"/>
              </a:gradFill>
              <a:effectLst>
                <a:outerShdw blurRad="76200" dist="50800" dir="5400000" algn="tl" rotWithShape="0">
                  <a:srgbClr val="000000">
                    <a:alpha val="65000"/>
                  </a:srgbClr>
                </a:outerShdw>
              </a:effectLst>
            </a:rPr>
            <a:t>6</a:t>
          </a:r>
        </a:p>
      </xdr:txBody>
    </xdr:sp>
    <xdr:clientData/>
  </xdr:oneCellAnchor>
  <xdr:oneCellAnchor>
    <xdr:from>
      <xdr:col>2</xdr:col>
      <xdr:colOff>184150</xdr:colOff>
      <xdr:row>53</xdr:row>
      <xdr:rowOff>225425</xdr:rowOff>
    </xdr:from>
    <xdr:ext cx="542071" cy="937629"/>
    <xdr:sp macro="" textlink="">
      <xdr:nvSpPr>
        <xdr:cNvPr id="20" name="12 Rectángulo">
          <a:extLst>
            <a:ext uri="{FF2B5EF4-FFF2-40B4-BE49-F238E27FC236}">
              <a16:creationId xmlns:a16="http://schemas.microsoft.com/office/drawing/2014/main" id="{00000000-0008-0000-0B00-000014000000}"/>
            </a:ext>
          </a:extLst>
        </xdr:cNvPr>
        <xdr:cNvSpPr/>
      </xdr:nvSpPr>
      <xdr:spPr>
        <a:xfrm>
          <a:off x="3219450" y="10550525"/>
          <a:ext cx="542071" cy="937629"/>
        </a:xfrm>
        <a:prstGeom prst="rect">
          <a:avLst/>
        </a:prstGeom>
        <a:noFill/>
      </xdr:spPr>
      <xdr:txBody>
        <a:bodyPr wrap="none" lIns="91440" tIns="45720" rIns="91440" bIns="45720">
          <a:spAutoFit/>
          <a:scene3d>
            <a:camera prst="orthographicFront"/>
            <a:lightRig rig="soft" dir="tl">
              <a:rot lat="0" lon="0" rev="0"/>
            </a:lightRig>
          </a:scene3d>
          <a:sp3d contourW="25400" prstMaterial="matte">
            <a:bevelT w="25400" h="55880" prst="artDeco"/>
            <a:contourClr>
              <a:schemeClr val="accent2">
                <a:tint val="20000"/>
              </a:schemeClr>
            </a:contourClr>
          </a:sp3d>
        </a:bodyPr>
        <a:lstStyle/>
        <a:p>
          <a:pPr algn="ctr"/>
          <a:r>
            <a:rPr lang="es-ES" sz="5400" b="1" cap="none" spc="50">
              <a:ln w="11430"/>
              <a:gradFill>
                <a:gsLst>
                  <a:gs pos="25000">
                    <a:schemeClr val="accent2">
                      <a:satMod val="155000"/>
                    </a:schemeClr>
                  </a:gs>
                  <a:gs pos="100000">
                    <a:schemeClr val="accent2">
                      <a:shade val="45000"/>
                      <a:satMod val="165000"/>
                    </a:schemeClr>
                  </a:gs>
                </a:gsLst>
                <a:lin ang="5400000"/>
              </a:gradFill>
              <a:effectLst>
                <a:outerShdw blurRad="76200" dist="50800" dir="5400000" algn="tl" rotWithShape="0">
                  <a:srgbClr val="000000">
                    <a:alpha val="65000"/>
                  </a:srgbClr>
                </a:outerShdw>
              </a:effectLst>
            </a:rPr>
            <a:t>7</a:t>
          </a:r>
        </a:p>
      </xdr:txBody>
    </xdr:sp>
    <xdr:clientData/>
  </xdr:oneCellAnchor>
  <xdr:oneCellAnchor>
    <xdr:from>
      <xdr:col>0</xdr:col>
      <xdr:colOff>44450</xdr:colOff>
      <xdr:row>82</xdr:row>
      <xdr:rowOff>69850</xdr:rowOff>
    </xdr:from>
    <xdr:ext cx="542071" cy="937629"/>
    <xdr:sp macro="" textlink="">
      <xdr:nvSpPr>
        <xdr:cNvPr id="21" name="14 Rectángulo">
          <a:extLst>
            <a:ext uri="{FF2B5EF4-FFF2-40B4-BE49-F238E27FC236}">
              <a16:creationId xmlns:a16="http://schemas.microsoft.com/office/drawing/2014/main" id="{00000000-0008-0000-0B00-000015000000}"/>
            </a:ext>
          </a:extLst>
        </xdr:cNvPr>
        <xdr:cNvSpPr/>
      </xdr:nvSpPr>
      <xdr:spPr>
        <a:xfrm>
          <a:off x="44450" y="16586200"/>
          <a:ext cx="542071" cy="937629"/>
        </a:xfrm>
        <a:prstGeom prst="rect">
          <a:avLst/>
        </a:prstGeom>
        <a:noFill/>
      </xdr:spPr>
      <xdr:txBody>
        <a:bodyPr wrap="none" lIns="91440" tIns="45720" rIns="91440" bIns="45720">
          <a:spAutoFit/>
          <a:scene3d>
            <a:camera prst="orthographicFront"/>
            <a:lightRig rig="soft" dir="tl">
              <a:rot lat="0" lon="0" rev="0"/>
            </a:lightRig>
          </a:scene3d>
          <a:sp3d contourW="25400" prstMaterial="matte">
            <a:bevelT w="25400" h="55880" prst="artDeco"/>
            <a:contourClr>
              <a:schemeClr val="accent2">
                <a:tint val="20000"/>
              </a:schemeClr>
            </a:contourClr>
          </a:sp3d>
        </a:bodyPr>
        <a:lstStyle/>
        <a:p>
          <a:pPr algn="ctr"/>
          <a:r>
            <a:rPr lang="es-ES" sz="5400" b="1" cap="none" spc="50">
              <a:ln w="11430"/>
              <a:gradFill>
                <a:gsLst>
                  <a:gs pos="25000">
                    <a:schemeClr val="accent2">
                      <a:satMod val="155000"/>
                    </a:schemeClr>
                  </a:gs>
                  <a:gs pos="100000">
                    <a:schemeClr val="accent2">
                      <a:shade val="45000"/>
                      <a:satMod val="165000"/>
                    </a:schemeClr>
                  </a:gs>
                </a:gsLst>
                <a:lin ang="5400000"/>
              </a:gradFill>
              <a:effectLst>
                <a:outerShdw blurRad="76200" dist="50800" dir="5400000" algn="tl" rotWithShape="0">
                  <a:srgbClr val="000000">
                    <a:alpha val="65000"/>
                  </a:srgbClr>
                </a:outerShdw>
              </a:effectLst>
            </a:rPr>
            <a:t>9</a:t>
          </a:r>
        </a:p>
      </xdr:txBody>
    </xdr:sp>
    <xdr:clientData/>
  </xdr:oneCellAnchor>
  <xdr:twoCellAnchor>
    <xdr:from>
      <xdr:col>8</xdr:col>
      <xdr:colOff>952500</xdr:colOff>
      <xdr:row>72</xdr:row>
      <xdr:rowOff>200025</xdr:rowOff>
    </xdr:from>
    <xdr:to>
      <xdr:col>13</xdr:col>
      <xdr:colOff>257175</xdr:colOff>
      <xdr:row>76</xdr:row>
      <xdr:rowOff>209549</xdr:rowOff>
    </xdr:to>
    <xdr:sp macro="" textlink="">
      <xdr:nvSpPr>
        <xdr:cNvPr id="22" name="15 Flecha a la derecha con muesca">
          <a:extLst>
            <a:ext uri="{FF2B5EF4-FFF2-40B4-BE49-F238E27FC236}">
              <a16:creationId xmlns:a16="http://schemas.microsoft.com/office/drawing/2014/main" id="{00000000-0008-0000-0B00-000016000000}"/>
            </a:ext>
          </a:extLst>
        </xdr:cNvPr>
        <xdr:cNvSpPr/>
      </xdr:nvSpPr>
      <xdr:spPr>
        <a:xfrm>
          <a:off x="7239000" y="14512925"/>
          <a:ext cx="3063875" cy="841374"/>
        </a:xfrm>
        <a:prstGeom prst="notchedRightArrow">
          <a:avLst/>
        </a:prstGeom>
        <a:noFill/>
        <a:ln w="12700" cap="sq" cmpd="dbl">
          <a:solidFill>
            <a:srgbClr val="C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endParaRPr lang="es-ES" sz="1100"/>
        </a:p>
      </xdr:txBody>
    </xdr:sp>
    <xdr:clientData/>
  </xdr:twoCellAnchor>
  <xdr:twoCellAnchor>
    <xdr:from>
      <xdr:col>5</xdr:col>
      <xdr:colOff>381000</xdr:colOff>
      <xdr:row>58</xdr:row>
      <xdr:rowOff>123825</xdr:rowOff>
    </xdr:from>
    <xdr:to>
      <xdr:col>10</xdr:col>
      <xdr:colOff>584200</xdr:colOff>
      <xdr:row>62</xdr:row>
      <xdr:rowOff>190499</xdr:rowOff>
    </xdr:to>
    <xdr:sp macro="" textlink="">
      <xdr:nvSpPr>
        <xdr:cNvPr id="23" name="16 Flecha a la derecha con muesca">
          <a:extLst>
            <a:ext uri="{FF2B5EF4-FFF2-40B4-BE49-F238E27FC236}">
              <a16:creationId xmlns:a16="http://schemas.microsoft.com/office/drawing/2014/main" id="{00000000-0008-0000-0B00-000017000000}"/>
            </a:ext>
          </a:extLst>
        </xdr:cNvPr>
        <xdr:cNvSpPr/>
      </xdr:nvSpPr>
      <xdr:spPr>
        <a:xfrm>
          <a:off x="6845300" y="11649075"/>
          <a:ext cx="4013200" cy="885824"/>
        </a:xfrm>
        <a:prstGeom prst="notchedRightArrow">
          <a:avLst/>
        </a:prstGeom>
        <a:noFill/>
        <a:ln w="12700" cap="sq" cmpd="dbl">
          <a:solidFill>
            <a:srgbClr val="C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endParaRPr lang="es-ES" sz="1100"/>
        </a:p>
      </xdr:txBody>
    </xdr:sp>
    <xdr:clientData/>
  </xdr:twoCellAnchor>
  <xdr:twoCellAnchor>
    <xdr:from>
      <xdr:col>17</xdr:col>
      <xdr:colOff>785812</xdr:colOff>
      <xdr:row>79</xdr:row>
      <xdr:rowOff>85725</xdr:rowOff>
    </xdr:from>
    <xdr:to>
      <xdr:col>17</xdr:col>
      <xdr:colOff>1604961</xdr:colOff>
      <xdr:row>86</xdr:row>
      <xdr:rowOff>4762</xdr:rowOff>
    </xdr:to>
    <xdr:sp macro="" textlink="">
      <xdr:nvSpPr>
        <xdr:cNvPr id="24" name="17 Flecha a la derecha con muesca">
          <a:extLst>
            <a:ext uri="{FF2B5EF4-FFF2-40B4-BE49-F238E27FC236}">
              <a16:creationId xmlns:a16="http://schemas.microsoft.com/office/drawing/2014/main" id="{00000000-0008-0000-0B00-000018000000}"/>
            </a:ext>
          </a:extLst>
        </xdr:cNvPr>
        <xdr:cNvSpPr/>
      </xdr:nvSpPr>
      <xdr:spPr>
        <a:xfrm rot="5400000">
          <a:off x="10757693" y="15926594"/>
          <a:ext cx="966787" cy="819149"/>
        </a:xfrm>
        <a:prstGeom prst="notchedRightArrow">
          <a:avLst/>
        </a:prstGeom>
        <a:noFill/>
        <a:ln w="12700" cap="sq" cmpd="dbl">
          <a:solidFill>
            <a:srgbClr val="C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endParaRPr lang="es-ES" sz="1100"/>
        </a:p>
      </xdr:txBody>
    </xdr:sp>
    <xdr:clientData/>
  </xdr:twoCellAnchor>
  <xdr:twoCellAnchor>
    <xdr:from>
      <xdr:col>4</xdr:col>
      <xdr:colOff>1533525</xdr:colOff>
      <xdr:row>79</xdr:row>
      <xdr:rowOff>95250</xdr:rowOff>
    </xdr:from>
    <xdr:to>
      <xdr:col>8</xdr:col>
      <xdr:colOff>19049</xdr:colOff>
      <xdr:row>86</xdr:row>
      <xdr:rowOff>14287</xdr:rowOff>
    </xdr:to>
    <xdr:sp macro="" textlink="">
      <xdr:nvSpPr>
        <xdr:cNvPr id="25" name="18 Flecha a la derecha con muesca">
          <a:extLst>
            <a:ext uri="{FF2B5EF4-FFF2-40B4-BE49-F238E27FC236}">
              <a16:creationId xmlns:a16="http://schemas.microsoft.com/office/drawing/2014/main" id="{00000000-0008-0000-0B00-000019000000}"/>
            </a:ext>
          </a:extLst>
        </xdr:cNvPr>
        <xdr:cNvSpPr/>
      </xdr:nvSpPr>
      <xdr:spPr>
        <a:xfrm rot="5400000">
          <a:off x="4153693" y="15883732"/>
          <a:ext cx="966787" cy="923924"/>
        </a:xfrm>
        <a:prstGeom prst="notchedRightArrow">
          <a:avLst/>
        </a:prstGeom>
        <a:noFill/>
        <a:ln w="12700" cap="sq" cmpd="dbl">
          <a:solidFill>
            <a:srgbClr val="C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endParaRPr lang="es-ES" sz="1100"/>
        </a:p>
      </xdr:txBody>
    </xdr:sp>
    <xdr:clientData/>
  </xdr:twoCellAnchor>
  <xdr:oneCellAnchor>
    <xdr:from>
      <xdr:col>1</xdr:col>
      <xdr:colOff>615950</xdr:colOff>
      <xdr:row>53</xdr:row>
      <xdr:rowOff>171450</xdr:rowOff>
    </xdr:from>
    <xdr:ext cx="542071" cy="876301"/>
    <xdr:sp macro="" textlink="">
      <xdr:nvSpPr>
        <xdr:cNvPr id="26" name="13 Rectángulo">
          <a:extLst>
            <a:ext uri="{FF2B5EF4-FFF2-40B4-BE49-F238E27FC236}">
              <a16:creationId xmlns:a16="http://schemas.microsoft.com/office/drawing/2014/main" id="{00000000-0008-0000-0B00-00001A000000}"/>
            </a:ext>
          </a:extLst>
        </xdr:cNvPr>
        <xdr:cNvSpPr/>
      </xdr:nvSpPr>
      <xdr:spPr>
        <a:xfrm>
          <a:off x="2133600" y="10496550"/>
          <a:ext cx="542071" cy="876301"/>
        </a:xfrm>
        <a:prstGeom prst="rect">
          <a:avLst/>
        </a:prstGeom>
        <a:noFill/>
      </xdr:spPr>
      <xdr:txBody>
        <a:bodyPr wrap="none" lIns="91440" tIns="45720" rIns="91440" bIns="45720">
          <a:noAutofit/>
          <a:scene3d>
            <a:camera prst="orthographicFront"/>
            <a:lightRig rig="soft" dir="tl">
              <a:rot lat="0" lon="0" rev="0"/>
            </a:lightRig>
          </a:scene3d>
          <a:sp3d contourW="25400" prstMaterial="matte">
            <a:bevelT w="25400" h="55880" prst="artDeco"/>
            <a:contourClr>
              <a:schemeClr val="accent2">
                <a:tint val="20000"/>
              </a:schemeClr>
            </a:contourClr>
          </a:sp3d>
        </a:bodyPr>
        <a:lstStyle/>
        <a:p>
          <a:pPr algn="ctr"/>
          <a:r>
            <a:rPr lang="es-ES" sz="5400" b="1" cap="none" spc="50">
              <a:ln w="11430"/>
              <a:gradFill>
                <a:gsLst>
                  <a:gs pos="25000">
                    <a:schemeClr val="accent2">
                      <a:satMod val="155000"/>
                    </a:schemeClr>
                  </a:gs>
                  <a:gs pos="100000">
                    <a:schemeClr val="accent2">
                      <a:shade val="45000"/>
                      <a:satMod val="165000"/>
                    </a:schemeClr>
                  </a:gs>
                </a:gsLst>
                <a:lin ang="5400000"/>
              </a:gradFill>
              <a:effectLst>
                <a:outerShdw blurRad="76200" dist="50800" dir="5400000" algn="tl" rotWithShape="0">
                  <a:srgbClr val="000000">
                    <a:alpha val="65000"/>
                  </a:srgbClr>
                </a:outerShdw>
              </a:effectLst>
            </a:rPr>
            <a:t>8</a:t>
          </a:r>
        </a:p>
      </xdr:txBody>
    </xdr:sp>
    <xdr:clientData/>
  </xdr:oneCellAnchor>
</xdr:wsDr>
</file>

<file path=xl/drawings/drawing10.xml><?xml version="1.0" encoding="utf-8"?>
<xdr:wsDr xmlns:xdr="http://schemas.openxmlformats.org/drawingml/2006/spreadsheetDrawing" xmlns:a="http://schemas.openxmlformats.org/drawingml/2006/main">
  <xdr:oneCellAnchor>
    <xdr:from>
      <xdr:col>1</xdr:col>
      <xdr:colOff>38100</xdr:colOff>
      <xdr:row>13</xdr:row>
      <xdr:rowOff>9525</xdr:rowOff>
    </xdr:from>
    <xdr:ext cx="714374" cy="330347"/>
    <xdr:sp macro="" textlink="">
      <xdr:nvSpPr>
        <xdr:cNvPr id="2" name="128 CuadroTexto">
          <a:extLst>
            <a:ext uri="{FF2B5EF4-FFF2-40B4-BE49-F238E27FC236}">
              <a16:creationId xmlns:a16="http://schemas.microsoft.com/office/drawing/2014/main" id="{00000000-0008-0000-0C00-000002000000}"/>
            </a:ext>
          </a:extLst>
        </xdr:cNvPr>
        <xdr:cNvSpPr txBox="1"/>
      </xdr:nvSpPr>
      <xdr:spPr>
        <a:xfrm>
          <a:off x="768350" y="3044825"/>
          <a:ext cx="714374" cy="330347"/>
        </a:xfrm>
        <a:prstGeom prst="rect">
          <a:avLst/>
        </a:prstGeom>
        <a:noFill/>
      </xdr:spPr>
      <xdr:style>
        <a:lnRef idx="0">
          <a:scrgbClr r="0" g="0" b="0"/>
        </a:lnRef>
        <a:fillRef idx="0">
          <a:scrgbClr r="0" g="0" b="0"/>
        </a:fillRef>
        <a:effectRef idx="0">
          <a:scrgbClr r="0" g="0" b="0"/>
        </a:effectRef>
        <a:fontRef idx="minor">
          <a:schemeClr val="tx1"/>
        </a:fontRef>
      </xdr:style>
      <xdr:txBody>
        <a:bodyPr wrap="square" rtlCol="0" anchor="t">
          <a:spAutoFit/>
        </a:bodyPr>
        <a:lstStyle/>
        <a:p>
          <a:r>
            <a:rPr lang="es-ES" sz="800">
              <a:solidFill>
                <a:schemeClr val="bg1"/>
              </a:solidFill>
            </a:rPr>
            <a:t>FACTORES EXTERNOS</a:t>
          </a:r>
        </a:p>
      </xdr:txBody>
    </xdr:sp>
    <xdr:clientData/>
  </xdr:oneCellAnchor>
  <xdr:twoCellAnchor>
    <xdr:from>
      <xdr:col>1</xdr:col>
      <xdr:colOff>112185</xdr:colOff>
      <xdr:row>11</xdr:row>
      <xdr:rowOff>161925</xdr:rowOff>
    </xdr:from>
    <xdr:to>
      <xdr:col>3</xdr:col>
      <xdr:colOff>52918</xdr:colOff>
      <xdr:row>14</xdr:row>
      <xdr:rowOff>66675</xdr:rowOff>
    </xdr:to>
    <xdr:sp macro="" textlink="">
      <xdr:nvSpPr>
        <xdr:cNvPr id="3" name="30 Elipse">
          <a:extLst>
            <a:ext uri="{FF2B5EF4-FFF2-40B4-BE49-F238E27FC236}">
              <a16:creationId xmlns:a16="http://schemas.microsoft.com/office/drawing/2014/main" id="{00000000-0008-0000-0C00-000003000000}"/>
            </a:ext>
          </a:extLst>
        </xdr:cNvPr>
        <xdr:cNvSpPr/>
      </xdr:nvSpPr>
      <xdr:spPr>
        <a:xfrm>
          <a:off x="842435" y="2828925"/>
          <a:ext cx="1407583" cy="457200"/>
        </a:xfrm>
        <a:prstGeom prst="ellipse">
          <a:avLst/>
        </a:prstGeom>
      </xdr:spPr>
      <xdr:style>
        <a:lnRef idx="2">
          <a:schemeClr val="accent1">
            <a:shade val="50000"/>
          </a:schemeClr>
        </a:lnRef>
        <a:fillRef idx="1">
          <a:schemeClr val="accent1"/>
        </a:fillRef>
        <a:effectRef idx="0">
          <a:schemeClr val="accent1"/>
        </a:effectRef>
        <a:fontRef idx="minor">
          <a:schemeClr val="lt1"/>
        </a:fontRef>
      </xdr:style>
      <xdr:txBody>
        <a:bodyPr rtlCol="0" anchor="ctr"/>
        <a:lstStyle/>
        <a:p>
          <a:pPr algn="ctr"/>
          <a:r>
            <a:rPr lang="es-ES" sz="1100"/>
            <a:t>Matriz DAFO</a:t>
          </a:r>
        </a:p>
      </xdr:txBody>
    </xdr:sp>
    <xdr:clientData/>
  </xdr:twoCellAnchor>
  <xdr:twoCellAnchor>
    <xdr:from>
      <xdr:col>3</xdr:col>
      <xdr:colOff>93134</xdr:colOff>
      <xdr:row>12</xdr:row>
      <xdr:rowOff>0</xdr:rowOff>
    </xdr:from>
    <xdr:to>
      <xdr:col>5</xdr:col>
      <xdr:colOff>255059</xdr:colOff>
      <xdr:row>14</xdr:row>
      <xdr:rowOff>0</xdr:rowOff>
    </xdr:to>
    <xdr:sp macro="" textlink="">
      <xdr:nvSpPr>
        <xdr:cNvPr id="4" name="31 Proceso">
          <a:extLst>
            <a:ext uri="{FF2B5EF4-FFF2-40B4-BE49-F238E27FC236}">
              <a16:creationId xmlns:a16="http://schemas.microsoft.com/office/drawing/2014/main" id="{00000000-0008-0000-0C00-000004000000}"/>
            </a:ext>
          </a:extLst>
        </xdr:cNvPr>
        <xdr:cNvSpPr/>
      </xdr:nvSpPr>
      <xdr:spPr>
        <a:xfrm>
          <a:off x="2290234" y="2851150"/>
          <a:ext cx="2276475" cy="368300"/>
        </a:xfrm>
        <a:prstGeom prst="flowChartProcess">
          <a:avLst/>
        </a:prstGeom>
        <a:solidFill>
          <a:schemeClr val="accent5">
            <a:lumMod val="20000"/>
            <a:lumOff val="80000"/>
          </a:schemeClr>
        </a:solidFill>
      </xdr:spPr>
      <xdr:style>
        <a:lnRef idx="2">
          <a:schemeClr val="accent1">
            <a:shade val="50000"/>
          </a:schemeClr>
        </a:lnRef>
        <a:fillRef idx="1">
          <a:schemeClr val="accent1"/>
        </a:fillRef>
        <a:effectRef idx="0">
          <a:schemeClr val="accent1"/>
        </a:effectRef>
        <a:fontRef idx="minor">
          <a:schemeClr val="lt1"/>
        </a:fontRef>
      </xdr:style>
      <xdr:txBody>
        <a:bodyPr rtlCol="0" anchor="ctr"/>
        <a:lstStyle/>
        <a:p>
          <a:pPr algn="ctr"/>
          <a:r>
            <a:rPr lang="es-ES" sz="1100">
              <a:solidFill>
                <a:schemeClr val="tx1"/>
              </a:solidFill>
            </a:rPr>
            <a:t>OPORTUNIDADES</a:t>
          </a:r>
        </a:p>
      </xdr:txBody>
    </xdr:sp>
    <xdr:clientData/>
  </xdr:twoCellAnchor>
  <xdr:twoCellAnchor>
    <xdr:from>
      <xdr:col>6</xdr:col>
      <xdr:colOff>38100</xdr:colOff>
      <xdr:row>12</xdr:row>
      <xdr:rowOff>0</xdr:rowOff>
    </xdr:from>
    <xdr:to>
      <xdr:col>7</xdr:col>
      <xdr:colOff>571500</xdr:colOff>
      <xdr:row>14</xdr:row>
      <xdr:rowOff>0</xdr:rowOff>
    </xdr:to>
    <xdr:sp macro="" textlink="">
      <xdr:nvSpPr>
        <xdr:cNvPr id="5" name="32 Proceso">
          <a:extLst>
            <a:ext uri="{FF2B5EF4-FFF2-40B4-BE49-F238E27FC236}">
              <a16:creationId xmlns:a16="http://schemas.microsoft.com/office/drawing/2014/main" id="{00000000-0008-0000-0C00-000005000000}"/>
            </a:ext>
          </a:extLst>
        </xdr:cNvPr>
        <xdr:cNvSpPr/>
      </xdr:nvSpPr>
      <xdr:spPr>
        <a:xfrm>
          <a:off x="5080000" y="2851150"/>
          <a:ext cx="1409700" cy="368300"/>
        </a:xfrm>
        <a:prstGeom prst="flowChartProcess">
          <a:avLst/>
        </a:prstGeom>
        <a:solidFill>
          <a:schemeClr val="accent1">
            <a:lumMod val="40000"/>
            <a:lumOff val="60000"/>
          </a:schemeClr>
        </a:solidFill>
      </xdr:spPr>
      <xdr:style>
        <a:lnRef idx="2">
          <a:schemeClr val="accent1">
            <a:shade val="50000"/>
          </a:schemeClr>
        </a:lnRef>
        <a:fillRef idx="1">
          <a:schemeClr val="accent1"/>
        </a:fillRef>
        <a:effectRef idx="0">
          <a:schemeClr val="accent1"/>
        </a:effectRef>
        <a:fontRef idx="minor">
          <a:schemeClr val="lt1"/>
        </a:fontRef>
      </xdr:style>
      <xdr:txBody>
        <a:bodyPr rtlCol="0" anchor="ctr"/>
        <a:lstStyle/>
        <a:p>
          <a:pPr algn="ctr"/>
          <a:r>
            <a:rPr lang="es-ES" sz="1100">
              <a:solidFill>
                <a:schemeClr val="tx1"/>
              </a:solidFill>
            </a:rPr>
            <a:t>AMENAZAS</a:t>
          </a:r>
        </a:p>
      </xdr:txBody>
    </xdr:sp>
    <xdr:clientData/>
  </xdr:twoCellAnchor>
  <xdr:twoCellAnchor>
    <xdr:from>
      <xdr:col>1</xdr:col>
      <xdr:colOff>57150</xdr:colOff>
      <xdr:row>15</xdr:row>
      <xdr:rowOff>0</xdr:rowOff>
    </xdr:from>
    <xdr:to>
      <xdr:col>3</xdr:col>
      <xdr:colOff>35984</xdr:colOff>
      <xdr:row>17</xdr:row>
      <xdr:rowOff>0</xdr:rowOff>
    </xdr:to>
    <xdr:sp macro="" textlink="">
      <xdr:nvSpPr>
        <xdr:cNvPr id="6" name="33 Proceso">
          <a:extLst>
            <a:ext uri="{FF2B5EF4-FFF2-40B4-BE49-F238E27FC236}">
              <a16:creationId xmlns:a16="http://schemas.microsoft.com/office/drawing/2014/main" id="{00000000-0008-0000-0C00-000006000000}"/>
            </a:ext>
          </a:extLst>
        </xdr:cNvPr>
        <xdr:cNvSpPr/>
      </xdr:nvSpPr>
      <xdr:spPr>
        <a:xfrm>
          <a:off x="787400" y="3403600"/>
          <a:ext cx="1445684" cy="368300"/>
        </a:xfrm>
        <a:prstGeom prst="flowChartProcess">
          <a:avLst/>
        </a:prstGeom>
        <a:solidFill>
          <a:schemeClr val="bg2"/>
        </a:solidFill>
      </xdr:spPr>
      <xdr:style>
        <a:lnRef idx="2">
          <a:schemeClr val="accent1">
            <a:shade val="50000"/>
          </a:schemeClr>
        </a:lnRef>
        <a:fillRef idx="1">
          <a:schemeClr val="accent1"/>
        </a:fillRef>
        <a:effectRef idx="0">
          <a:schemeClr val="accent1"/>
        </a:effectRef>
        <a:fontRef idx="minor">
          <a:schemeClr val="lt1"/>
        </a:fontRef>
      </xdr:style>
      <xdr:txBody>
        <a:bodyPr rtlCol="0" anchor="ctr"/>
        <a:lstStyle/>
        <a:p>
          <a:pPr algn="ctr"/>
          <a:r>
            <a:rPr lang="es-ES" sz="1100">
              <a:solidFill>
                <a:schemeClr val="tx1"/>
              </a:solidFill>
            </a:rPr>
            <a:t>FORTALEZAS</a:t>
          </a:r>
        </a:p>
      </xdr:txBody>
    </xdr:sp>
    <xdr:clientData/>
  </xdr:twoCellAnchor>
  <xdr:twoCellAnchor>
    <xdr:from>
      <xdr:col>1</xdr:col>
      <xdr:colOff>38100</xdr:colOff>
      <xdr:row>18</xdr:row>
      <xdr:rowOff>0</xdr:rowOff>
    </xdr:from>
    <xdr:to>
      <xdr:col>3</xdr:col>
      <xdr:colOff>32809</xdr:colOff>
      <xdr:row>20</xdr:row>
      <xdr:rowOff>0</xdr:rowOff>
    </xdr:to>
    <xdr:sp macro="" textlink="">
      <xdr:nvSpPr>
        <xdr:cNvPr id="7" name="34 Proceso">
          <a:extLst>
            <a:ext uri="{FF2B5EF4-FFF2-40B4-BE49-F238E27FC236}">
              <a16:creationId xmlns:a16="http://schemas.microsoft.com/office/drawing/2014/main" id="{00000000-0008-0000-0C00-000007000000}"/>
            </a:ext>
          </a:extLst>
        </xdr:cNvPr>
        <xdr:cNvSpPr/>
      </xdr:nvSpPr>
      <xdr:spPr>
        <a:xfrm>
          <a:off x="768350" y="3956050"/>
          <a:ext cx="1461559" cy="368300"/>
        </a:xfrm>
        <a:prstGeom prst="flowChartProcess">
          <a:avLst/>
        </a:prstGeom>
        <a:solidFill>
          <a:schemeClr val="accent4">
            <a:lumMod val="20000"/>
            <a:lumOff val="80000"/>
          </a:schemeClr>
        </a:solidFill>
      </xdr:spPr>
      <xdr:style>
        <a:lnRef idx="2">
          <a:schemeClr val="accent1">
            <a:shade val="50000"/>
          </a:schemeClr>
        </a:lnRef>
        <a:fillRef idx="1">
          <a:schemeClr val="accent1"/>
        </a:fillRef>
        <a:effectRef idx="0">
          <a:schemeClr val="accent1"/>
        </a:effectRef>
        <a:fontRef idx="minor">
          <a:schemeClr val="lt1"/>
        </a:fontRef>
      </xdr:style>
      <xdr:txBody>
        <a:bodyPr rtlCol="0" anchor="ctr"/>
        <a:lstStyle/>
        <a:p>
          <a:pPr algn="ctr"/>
          <a:r>
            <a:rPr lang="es-ES" sz="1100">
              <a:solidFill>
                <a:schemeClr val="tx1"/>
              </a:solidFill>
            </a:rPr>
            <a:t>DEBILIDADES</a:t>
          </a:r>
        </a:p>
      </xdr:txBody>
    </xdr:sp>
    <xdr:clientData/>
  </xdr:twoCellAnchor>
  <xdr:twoCellAnchor>
    <xdr:from>
      <xdr:col>3</xdr:col>
      <xdr:colOff>57150</xdr:colOff>
      <xdr:row>15</xdr:row>
      <xdr:rowOff>0</xdr:rowOff>
    </xdr:from>
    <xdr:to>
      <xdr:col>5</xdr:col>
      <xdr:colOff>219075</xdr:colOff>
      <xdr:row>17</xdr:row>
      <xdr:rowOff>0</xdr:rowOff>
    </xdr:to>
    <xdr:sp macro="" textlink="">
      <xdr:nvSpPr>
        <xdr:cNvPr id="8" name="35 Proceso">
          <a:extLst>
            <a:ext uri="{FF2B5EF4-FFF2-40B4-BE49-F238E27FC236}">
              <a16:creationId xmlns:a16="http://schemas.microsoft.com/office/drawing/2014/main" id="{00000000-0008-0000-0C00-000008000000}"/>
            </a:ext>
          </a:extLst>
        </xdr:cNvPr>
        <xdr:cNvSpPr/>
      </xdr:nvSpPr>
      <xdr:spPr>
        <a:xfrm>
          <a:off x="2254250" y="3403600"/>
          <a:ext cx="2276475" cy="368300"/>
        </a:xfrm>
        <a:prstGeom prst="flowChartProcess">
          <a:avLst/>
        </a:prstGeom>
        <a:solidFill>
          <a:schemeClr val="accent6">
            <a:lumMod val="40000"/>
            <a:lumOff val="60000"/>
          </a:schemeClr>
        </a:solidFill>
      </xdr:spPr>
      <xdr:style>
        <a:lnRef idx="2">
          <a:schemeClr val="accent1">
            <a:shade val="50000"/>
          </a:schemeClr>
        </a:lnRef>
        <a:fillRef idx="1">
          <a:schemeClr val="accent1"/>
        </a:fillRef>
        <a:effectRef idx="0">
          <a:schemeClr val="accent1"/>
        </a:effectRef>
        <a:fontRef idx="minor">
          <a:schemeClr val="lt1"/>
        </a:fontRef>
      </xdr:style>
      <xdr:txBody>
        <a:bodyPr rtlCol="0" anchor="ctr"/>
        <a:lstStyle/>
        <a:p>
          <a:pPr algn="ctr"/>
          <a:r>
            <a:rPr lang="es-ES" sz="1100"/>
            <a:t>ESTRATEGIAS OFENSIVAS</a:t>
          </a:r>
        </a:p>
      </xdr:txBody>
    </xdr:sp>
    <xdr:clientData/>
  </xdr:twoCellAnchor>
  <xdr:twoCellAnchor>
    <xdr:from>
      <xdr:col>6</xdr:col>
      <xdr:colOff>38100</xdr:colOff>
      <xdr:row>15</xdr:row>
      <xdr:rowOff>0</xdr:rowOff>
    </xdr:from>
    <xdr:to>
      <xdr:col>7</xdr:col>
      <xdr:colOff>571500</xdr:colOff>
      <xdr:row>17</xdr:row>
      <xdr:rowOff>0</xdr:rowOff>
    </xdr:to>
    <xdr:sp macro="" textlink="">
      <xdr:nvSpPr>
        <xdr:cNvPr id="9" name="36 Proceso">
          <a:extLst>
            <a:ext uri="{FF2B5EF4-FFF2-40B4-BE49-F238E27FC236}">
              <a16:creationId xmlns:a16="http://schemas.microsoft.com/office/drawing/2014/main" id="{00000000-0008-0000-0C00-000009000000}"/>
            </a:ext>
          </a:extLst>
        </xdr:cNvPr>
        <xdr:cNvSpPr/>
      </xdr:nvSpPr>
      <xdr:spPr>
        <a:xfrm>
          <a:off x="5080000" y="3403600"/>
          <a:ext cx="1409700" cy="368300"/>
        </a:xfrm>
        <a:prstGeom prst="flowChartProcess">
          <a:avLst/>
        </a:prstGeom>
        <a:solidFill>
          <a:schemeClr val="accent6">
            <a:lumMod val="40000"/>
            <a:lumOff val="60000"/>
          </a:schemeClr>
        </a:solidFill>
      </xdr:spPr>
      <xdr:style>
        <a:lnRef idx="2">
          <a:schemeClr val="accent1">
            <a:shade val="50000"/>
          </a:schemeClr>
        </a:lnRef>
        <a:fillRef idx="1">
          <a:schemeClr val="accent1"/>
        </a:fillRef>
        <a:effectRef idx="0">
          <a:schemeClr val="accent1"/>
        </a:effectRef>
        <a:fontRef idx="minor">
          <a:schemeClr val="lt1"/>
        </a:fontRef>
      </xdr:style>
      <xdr:txBody>
        <a:bodyPr rtlCol="0" anchor="ctr"/>
        <a:lstStyle/>
        <a:p>
          <a:pPr algn="ctr"/>
          <a:r>
            <a:rPr lang="es-ES" sz="1100"/>
            <a:t>ESTRATEGIAS DEFENSIVAS</a:t>
          </a:r>
        </a:p>
      </xdr:txBody>
    </xdr:sp>
    <xdr:clientData/>
  </xdr:twoCellAnchor>
  <xdr:twoCellAnchor>
    <xdr:from>
      <xdr:col>3</xdr:col>
      <xdr:colOff>38100</xdr:colOff>
      <xdr:row>18</xdr:row>
      <xdr:rowOff>0</xdr:rowOff>
    </xdr:from>
    <xdr:to>
      <xdr:col>5</xdr:col>
      <xdr:colOff>200025</xdr:colOff>
      <xdr:row>20</xdr:row>
      <xdr:rowOff>0</xdr:rowOff>
    </xdr:to>
    <xdr:sp macro="" textlink="">
      <xdr:nvSpPr>
        <xdr:cNvPr id="10" name="37 Proceso">
          <a:extLst>
            <a:ext uri="{FF2B5EF4-FFF2-40B4-BE49-F238E27FC236}">
              <a16:creationId xmlns:a16="http://schemas.microsoft.com/office/drawing/2014/main" id="{00000000-0008-0000-0C00-00000A000000}"/>
            </a:ext>
          </a:extLst>
        </xdr:cNvPr>
        <xdr:cNvSpPr/>
      </xdr:nvSpPr>
      <xdr:spPr>
        <a:xfrm>
          <a:off x="2235200" y="3956050"/>
          <a:ext cx="2276475" cy="368300"/>
        </a:xfrm>
        <a:prstGeom prst="flowChartProcess">
          <a:avLst/>
        </a:prstGeom>
        <a:solidFill>
          <a:schemeClr val="accent6">
            <a:lumMod val="40000"/>
            <a:lumOff val="60000"/>
          </a:schemeClr>
        </a:solidFill>
      </xdr:spPr>
      <xdr:style>
        <a:lnRef idx="2">
          <a:schemeClr val="accent1">
            <a:shade val="50000"/>
          </a:schemeClr>
        </a:lnRef>
        <a:fillRef idx="1">
          <a:schemeClr val="accent1"/>
        </a:fillRef>
        <a:effectRef idx="0">
          <a:schemeClr val="accent1"/>
        </a:effectRef>
        <a:fontRef idx="minor">
          <a:schemeClr val="lt1"/>
        </a:fontRef>
      </xdr:style>
      <xdr:txBody>
        <a:bodyPr rtlCol="0" anchor="ctr"/>
        <a:lstStyle/>
        <a:p>
          <a:pPr algn="ctr"/>
          <a:r>
            <a:rPr lang="es-ES" sz="1100"/>
            <a:t>ESTRATEGIAS DE REORIENTACIÓN</a:t>
          </a:r>
        </a:p>
      </xdr:txBody>
    </xdr:sp>
    <xdr:clientData/>
  </xdr:twoCellAnchor>
  <xdr:twoCellAnchor>
    <xdr:from>
      <xdr:col>6</xdr:col>
      <xdr:colOff>12700</xdr:colOff>
      <xdr:row>18</xdr:row>
      <xdr:rowOff>0</xdr:rowOff>
    </xdr:from>
    <xdr:to>
      <xdr:col>7</xdr:col>
      <xdr:colOff>546100</xdr:colOff>
      <xdr:row>20</xdr:row>
      <xdr:rowOff>0</xdr:rowOff>
    </xdr:to>
    <xdr:sp macro="" textlink="">
      <xdr:nvSpPr>
        <xdr:cNvPr id="11" name="38 Proceso">
          <a:extLst>
            <a:ext uri="{FF2B5EF4-FFF2-40B4-BE49-F238E27FC236}">
              <a16:creationId xmlns:a16="http://schemas.microsoft.com/office/drawing/2014/main" id="{00000000-0008-0000-0C00-00000B000000}"/>
            </a:ext>
          </a:extLst>
        </xdr:cNvPr>
        <xdr:cNvSpPr/>
      </xdr:nvSpPr>
      <xdr:spPr>
        <a:xfrm>
          <a:off x="5054600" y="3956050"/>
          <a:ext cx="1409700" cy="368300"/>
        </a:xfrm>
        <a:prstGeom prst="flowChartProcess">
          <a:avLst/>
        </a:prstGeom>
        <a:solidFill>
          <a:schemeClr val="accent6">
            <a:lumMod val="40000"/>
            <a:lumOff val="60000"/>
          </a:schemeClr>
        </a:solidFill>
      </xdr:spPr>
      <xdr:style>
        <a:lnRef idx="2">
          <a:schemeClr val="accent1">
            <a:shade val="50000"/>
          </a:schemeClr>
        </a:lnRef>
        <a:fillRef idx="1">
          <a:schemeClr val="accent1"/>
        </a:fillRef>
        <a:effectRef idx="0">
          <a:schemeClr val="accent1"/>
        </a:effectRef>
        <a:fontRef idx="minor">
          <a:schemeClr val="lt1"/>
        </a:fontRef>
      </xdr:style>
      <xdr:txBody>
        <a:bodyPr rtlCol="0" anchor="ctr"/>
        <a:lstStyle/>
        <a:p>
          <a:pPr algn="ctr"/>
          <a:r>
            <a:rPr lang="es-ES" sz="1100"/>
            <a:t>ESTRATEGIAS DE SUPERVIVENCIA</a:t>
          </a:r>
        </a:p>
      </xdr:txBody>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plantilla-plan-estrategico.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
      <sheetName val="IND"/>
      <sheetName val="INTRO"/>
      <sheetName val="1"/>
      <sheetName val="1a"/>
      <sheetName val="1b"/>
      <sheetName val="1c"/>
      <sheetName val="2"/>
      <sheetName val="2a"/>
      <sheetName val="2b"/>
      <sheetName val="2c"/>
      <sheetName val="2d"/>
      <sheetName val="2e"/>
      <sheetName val="2f"/>
      <sheetName val="3"/>
      <sheetName val="3a"/>
      <sheetName val="3b"/>
      <sheetName val="3c"/>
      <sheetName val="3d"/>
      <sheetName val="4"/>
      <sheetName val="4a"/>
      <sheetName val="4b"/>
      <sheetName val="4c"/>
      <sheetName val="4d"/>
      <sheetName val="5"/>
      <sheetName val="5a"/>
      <sheetName val="5b"/>
      <sheetName val="6"/>
      <sheetName val="6a"/>
      <sheetName val="6b"/>
      <sheetName val="6c"/>
      <sheetName val="6d"/>
      <sheetName val="7"/>
      <sheetName val="7a"/>
      <sheetName val="7b"/>
      <sheetName val="7c"/>
      <sheetName val="7d"/>
      <sheetName val="7e"/>
      <sheetName val="CÁLCULOS"/>
      <sheetName val="sb"/>
    </sheetNames>
    <sheetDataSet>
      <sheetData sheetId="0"/>
      <sheetData sheetId="1">
        <row r="23">
          <cell r="J23" t="str">
            <v>MI EMPRESA</v>
          </cell>
        </row>
      </sheetData>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row r="21">
          <cell r="G21">
            <v>1</v>
          </cell>
          <cell r="H21">
            <v>2</v>
          </cell>
          <cell r="I21">
            <v>3</v>
          </cell>
          <cell r="J21">
            <v>4</v>
          </cell>
          <cell r="K21">
            <v>5</v>
          </cell>
        </row>
        <row r="22">
          <cell r="G22">
            <v>2.6880000000000006</v>
          </cell>
          <cell r="H22">
            <v>3.0080000000000009</v>
          </cell>
          <cell r="I22">
            <v>2.8160000000000007</v>
          </cell>
          <cell r="J22">
            <v>2.9760000000000009</v>
          </cell>
          <cell r="K22">
            <v>2.96</v>
          </cell>
        </row>
        <row r="23">
          <cell r="G23">
            <v>8.4</v>
          </cell>
          <cell r="H23">
            <v>5</v>
          </cell>
          <cell r="I23">
            <v>6.6</v>
          </cell>
          <cell r="J23">
            <v>6.6</v>
          </cell>
          <cell r="K23">
            <v>6.6</v>
          </cell>
        </row>
        <row r="24">
          <cell r="G24">
            <v>0</v>
          </cell>
          <cell r="H24">
            <v>0</v>
          </cell>
          <cell r="I24">
            <v>0</v>
          </cell>
          <cell r="J24">
            <v>0</v>
          </cell>
          <cell r="K24">
            <v>0</v>
          </cell>
        </row>
      </sheetData>
      <sheetData sheetId="39"/>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4.bin"/></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10.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1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6.xml"/><Relationship Id="rId1" Type="http://schemas.openxmlformats.org/officeDocument/2006/relationships/printerSettings" Target="../printerSettings/printerSettings5.bin"/><Relationship Id="rId4" Type="http://schemas.openxmlformats.org/officeDocument/2006/relationships/comments" Target="../comments1.xml"/></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1" Type="http://schemas.openxmlformats.org/officeDocument/2006/relationships/drawing" Target="../drawings/drawing8.xml"/></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drawing" Target="../drawings/drawing10.xml"/></Relationships>
</file>

<file path=xl/worksheets/_rels/sheet23.xml.rels><?xml version="1.0" encoding="UTF-8" standalone="yes"?>
<Relationships xmlns="http://schemas.openxmlformats.org/package/2006/relationships"><Relationship Id="rId2" Type="http://schemas.openxmlformats.org/officeDocument/2006/relationships/comments" Target="../comments2.xml"/><Relationship Id="rId1" Type="http://schemas.openxmlformats.org/officeDocument/2006/relationships/vmlDrawing" Target="../drawings/vmlDrawing2.v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0070C0"/>
  </sheetPr>
  <dimension ref="A1:L22"/>
  <sheetViews>
    <sheetView zoomScale="90" zoomScaleNormal="90" workbookViewId="0">
      <selection activeCell="H17" sqref="H17:L18"/>
    </sheetView>
  </sheetViews>
  <sheetFormatPr baseColWidth="10" defaultRowHeight="14.5" x14ac:dyDescent="0.35"/>
  <cols>
    <col min="1" max="1" width="9.54296875" customWidth="1"/>
    <col min="2" max="2" width="7.453125" customWidth="1"/>
    <col min="4" max="4" width="25.7265625" customWidth="1"/>
    <col min="8" max="8" width="17.453125" customWidth="1"/>
    <col min="9" max="9" width="13.1796875" customWidth="1"/>
    <col min="10" max="10" width="20" customWidth="1"/>
    <col min="11" max="11" width="12.453125" customWidth="1"/>
  </cols>
  <sheetData>
    <row r="1" spans="1:12" ht="15.5" thickTop="1" thickBot="1" x14ac:dyDescent="0.4">
      <c r="A1" s="813" t="s">
        <v>1012</v>
      </c>
      <c r="B1" s="813"/>
      <c r="C1" s="813"/>
      <c r="D1" s="813"/>
      <c r="E1" s="813"/>
      <c r="F1" s="813"/>
      <c r="G1" s="813"/>
      <c r="H1" s="810" t="s">
        <v>1051</v>
      </c>
      <c r="I1" s="811"/>
      <c r="J1" s="811"/>
      <c r="K1" s="811"/>
      <c r="L1" s="811"/>
    </row>
    <row r="2" spans="1:12" ht="15.5" thickTop="1" thickBot="1" x14ac:dyDescent="0.4">
      <c r="A2" s="813"/>
      <c r="B2" s="813"/>
      <c r="C2" s="813"/>
      <c r="D2" s="813"/>
      <c r="E2" s="813"/>
      <c r="F2" s="813"/>
      <c r="G2" s="813"/>
      <c r="H2" s="810"/>
      <c r="I2" s="811"/>
      <c r="J2" s="811"/>
      <c r="K2" s="811"/>
      <c r="L2" s="811"/>
    </row>
    <row r="3" spans="1:12" ht="14.5" customHeight="1" thickTop="1" thickBot="1" x14ac:dyDescent="0.4">
      <c r="A3" s="816" t="s">
        <v>1013</v>
      </c>
      <c r="B3" s="816"/>
      <c r="C3" s="816" t="s">
        <v>1016</v>
      </c>
      <c r="D3" s="816"/>
      <c r="E3" s="817" t="s">
        <v>1014</v>
      </c>
      <c r="F3" s="817"/>
      <c r="G3" s="817"/>
      <c r="H3" s="808" t="s">
        <v>1014</v>
      </c>
      <c r="I3" s="808"/>
      <c r="J3" s="808"/>
      <c r="K3" s="808"/>
      <c r="L3" s="808"/>
    </row>
    <row r="4" spans="1:12" ht="15.5" thickTop="1" thickBot="1" x14ac:dyDescent="0.4">
      <c r="A4" s="816"/>
      <c r="B4" s="816"/>
      <c r="C4" s="816"/>
      <c r="D4" s="816"/>
      <c r="E4" s="817" t="s">
        <v>1015</v>
      </c>
      <c r="F4" s="817"/>
      <c r="G4" s="817"/>
      <c r="H4" s="808" t="s">
        <v>1015</v>
      </c>
      <c r="I4" s="808"/>
      <c r="J4" s="808"/>
      <c r="K4" s="808"/>
      <c r="L4" s="808"/>
    </row>
    <row r="5" spans="1:12" ht="14.5" customHeight="1" thickTop="1" thickBot="1" x14ac:dyDescent="0.4">
      <c r="A5" s="816"/>
      <c r="B5" s="816"/>
      <c r="C5" s="816"/>
      <c r="D5" s="816"/>
      <c r="E5" s="817" t="s">
        <v>51</v>
      </c>
      <c r="F5" s="817"/>
      <c r="G5" s="817"/>
      <c r="H5" s="808" t="s">
        <v>51</v>
      </c>
      <c r="I5" s="808"/>
      <c r="J5" s="808"/>
      <c r="K5" s="808"/>
      <c r="L5" s="808"/>
    </row>
    <row r="6" spans="1:12" ht="15.5" thickTop="1" thickBot="1" x14ac:dyDescent="0.4">
      <c r="A6" s="818" t="s">
        <v>1017</v>
      </c>
      <c r="B6" s="818"/>
      <c r="C6" s="818" t="s">
        <v>1020</v>
      </c>
      <c r="D6" s="818"/>
      <c r="E6" s="828" t="s">
        <v>1018</v>
      </c>
      <c r="F6" s="828"/>
      <c r="G6" s="828"/>
      <c r="H6" s="632" t="s">
        <v>1033</v>
      </c>
      <c r="I6" s="632" t="s">
        <v>132</v>
      </c>
      <c r="J6" s="632" t="s">
        <v>1034</v>
      </c>
      <c r="K6" s="632" t="s">
        <v>134</v>
      </c>
      <c r="L6" s="632" t="s">
        <v>135</v>
      </c>
    </row>
    <row r="7" spans="1:12" ht="15.5" thickTop="1" thickBot="1" x14ac:dyDescent="0.4">
      <c r="A7" s="818"/>
      <c r="B7" s="818"/>
      <c r="C7" s="818"/>
      <c r="D7" s="818"/>
      <c r="E7" s="829"/>
      <c r="F7" s="830"/>
      <c r="G7" s="831"/>
      <c r="H7" s="632" t="s">
        <v>156</v>
      </c>
      <c r="I7" s="632" t="s">
        <v>359</v>
      </c>
      <c r="J7" s="632" t="s">
        <v>362</v>
      </c>
      <c r="K7" s="632" t="s">
        <v>364</v>
      </c>
      <c r="L7" s="632" t="s">
        <v>365</v>
      </c>
    </row>
    <row r="8" spans="1:12" ht="30.65" customHeight="1" thickTop="1" thickBot="1" x14ac:dyDescent="0.4">
      <c r="A8" s="818"/>
      <c r="B8" s="818"/>
      <c r="C8" s="818"/>
      <c r="D8" s="818"/>
      <c r="E8" s="828" t="s">
        <v>1019</v>
      </c>
      <c r="F8" s="828"/>
      <c r="G8" s="828"/>
      <c r="H8" s="633" t="s">
        <v>1035</v>
      </c>
      <c r="I8" s="633" t="s">
        <v>360</v>
      </c>
      <c r="J8" s="633" t="s">
        <v>361</v>
      </c>
      <c r="K8" s="633" t="s">
        <v>1036</v>
      </c>
      <c r="L8" s="633" t="s">
        <v>1050</v>
      </c>
    </row>
    <row r="9" spans="1:12" ht="30" thickTop="1" thickBot="1" x14ac:dyDescent="0.4">
      <c r="A9" s="815" t="s">
        <v>1021</v>
      </c>
      <c r="B9" s="815"/>
      <c r="C9" s="814" t="s">
        <v>1022</v>
      </c>
      <c r="D9" s="814"/>
      <c r="E9" s="823" t="s">
        <v>835</v>
      </c>
      <c r="F9" s="823"/>
      <c r="G9" s="823"/>
      <c r="H9" s="632" t="s">
        <v>1037</v>
      </c>
      <c r="I9" s="633" t="s">
        <v>1038</v>
      </c>
      <c r="J9" s="632" t="s">
        <v>1039</v>
      </c>
      <c r="K9" s="632" t="s">
        <v>1040</v>
      </c>
      <c r="L9" s="632" t="s">
        <v>1041</v>
      </c>
    </row>
    <row r="10" spans="1:12" ht="30" thickTop="1" thickBot="1" x14ac:dyDescent="0.4">
      <c r="A10" s="815"/>
      <c r="B10" s="815"/>
      <c r="C10" s="814"/>
      <c r="D10" s="814"/>
      <c r="E10" s="825"/>
      <c r="F10" s="826"/>
      <c r="G10" s="827"/>
      <c r="H10" s="632" t="s">
        <v>1042</v>
      </c>
      <c r="I10" s="633" t="s">
        <v>660</v>
      </c>
      <c r="J10" s="632" t="s">
        <v>1043</v>
      </c>
      <c r="K10" s="632" t="s">
        <v>1044</v>
      </c>
      <c r="L10" s="98"/>
    </row>
    <row r="11" spans="1:12" ht="14.5" customHeight="1" thickTop="1" thickBot="1" x14ac:dyDescent="0.4">
      <c r="A11" s="815"/>
      <c r="B11" s="815"/>
      <c r="C11" s="814"/>
      <c r="D11" s="814"/>
      <c r="E11" s="823" t="s">
        <v>1023</v>
      </c>
      <c r="F11" s="823"/>
      <c r="G11" s="823"/>
      <c r="H11" s="632" t="s">
        <v>7</v>
      </c>
      <c r="I11" s="632" t="s">
        <v>1045</v>
      </c>
      <c r="J11" s="98"/>
      <c r="K11" s="98"/>
      <c r="L11" s="98"/>
    </row>
    <row r="12" spans="1:12" ht="15.5" thickTop="1" thickBot="1" x14ac:dyDescent="0.4">
      <c r="A12" s="824" t="s">
        <v>1024</v>
      </c>
      <c r="B12" s="824"/>
      <c r="C12" s="824" t="s">
        <v>1031</v>
      </c>
      <c r="D12" s="824"/>
      <c r="E12" s="812" t="s">
        <v>1047</v>
      </c>
      <c r="F12" s="812"/>
      <c r="G12" s="812"/>
      <c r="H12" s="808" t="s">
        <v>835</v>
      </c>
      <c r="I12" s="808"/>
      <c r="J12" s="808" t="s">
        <v>1046</v>
      </c>
      <c r="K12" s="808"/>
      <c r="L12" s="11"/>
    </row>
    <row r="13" spans="1:12" ht="15.5" thickTop="1" thickBot="1" x14ac:dyDescent="0.4">
      <c r="A13" s="824"/>
      <c r="B13" s="824"/>
      <c r="C13" s="824"/>
      <c r="D13" s="824"/>
      <c r="E13" s="812"/>
      <c r="F13" s="812"/>
      <c r="G13" s="812"/>
      <c r="H13" s="811"/>
      <c r="I13" s="811"/>
      <c r="J13" s="811"/>
      <c r="K13" s="811"/>
      <c r="L13" s="811"/>
    </row>
    <row r="14" spans="1:12" ht="14.5" customHeight="1" thickTop="1" thickBot="1" x14ac:dyDescent="0.4">
      <c r="A14" s="824"/>
      <c r="B14" s="824"/>
      <c r="C14" s="824"/>
      <c r="D14" s="824"/>
      <c r="E14" s="809"/>
      <c r="F14" s="809"/>
      <c r="G14" s="809"/>
      <c r="H14" s="808" t="s">
        <v>1048</v>
      </c>
      <c r="I14" s="808"/>
      <c r="J14" s="808"/>
      <c r="K14" s="808"/>
      <c r="L14" s="808"/>
    </row>
    <row r="15" spans="1:12" ht="15.5" thickTop="1" thickBot="1" x14ac:dyDescent="0.4">
      <c r="A15" s="824"/>
      <c r="B15" s="824"/>
      <c r="C15" s="824"/>
      <c r="D15" s="824"/>
      <c r="E15" s="809" t="s">
        <v>1025</v>
      </c>
      <c r="F15" s="809"/>
      <c r="G15" s="809"/>
      <c r="H15" s="807" t="s">
        <v>1067</v>
      </c>
      <c r="I15" s="807"/>
      <c r="J15" s="807"/>
      <c r="K15" s="807"/>
      <c r="L15" s="807"/>
    </row>
    <row r="16" spans="1:12" ht="15.5" thickTop="1" thickBot="1" x14ac:dyDescent="0.4">
      <c r="A16" s="824"/>
      <c r="B16" s="824"/>
      <c r="C16" s="824"/>
      <c r="D16" s="824"/>
      <c r="E16" s="809"/>
      <c r="F16" s="809"/>
      <c r="G16" s="809"/>
      <c r="H16" s="807"/>
      <c r="I16" s="807"/>
      <c r="J16" s="807"/>
      <c r="K16" s="807"/>
      <c r="L16" s="807"/>
    </row>
    <row r="17" spans="1:12" ht="15.5" thickTop="1" thickBot="1" x14ac:dyDescent="0.4">
      <c r="A17" s="819" t="s">
        <v>1030</v>
      </c>
      <c r="B17" s="819"/>
      <c r="C17" s="819" t="s">
        <v>1029</v>
      </c>
      <c r="D17" s="819"/>
      <c r="E17" s="820" t="s">
        <v>1026</v>
      </c>
      <c r="F17" s="820"/>
      <c r="G17" s="820"/>
      <c r="H17" s="807" t="s">
        <v>1049</v>
      </c>
      <c r="I17" s="807"/>
      <c r="J17" s="807"/>
      <c r="K17" s="807"/>
      <c r="L17" s="807"/>
    </row>
    <row r="18" spans="1:12" ht="15.5" thickTop="1" thickBot="1" x14ac:dyDescent="0.4">
      <c r="A18" s="819"/>
      <c r="B18" s="819"/>
      <c r="C18" s="819"/>
      <c r="D18" s="819"/>
      <c r="E18" s="820"/>
      <c r="F18" s="820"/>
      <c r="G18" s="820"/>
      <c r="H18" s="807"/>
      <c r="I18" s="807"/>
      <c r="J18" s="807"/>
      <c r="K18" s="807"/>
      <c r="L18" s="807"/>
    </row>
    <row r="19" spans="1:12" ht="15.5" thickTop="1" thickBot="1" x14ac:dyDescent="0.4">
      <c r="A19" s="821" t="s">
        <v>1027</v>
      </c>
      <c r="B19" s="821"/>
      <c r="C19" s="822" t="s">
        <v>1032</v>
      </c>
      <c r="D19" s="822"/>
      <c r="E19" s="821" t="s">
        <v>1028</v>
      </c>
      <c r="F19" s="821"/>
      <c r="G19" s="821"/>
      <c r="H19" s="807" t="s">
        <v>990</v>
      </c>
      <c r="I19" s="807"/>
      <c r="J19" s="807"/>
      <c r="K19" s="807"/>
      <c r="L19" s="807"/>
    </row>
    <row r="20" spans="1:12" ht="15.5" thickTop="1" thickBot="1" x14ac:dyDescent="0.4">
      <c r="A20" s="821"/>
      <c r="B20" s="821"/>
      <c r="C20" s="822"/>
      <c r="D20" s="822"/>
      <c r="E20" s="821"/>
      <c r="F20" s="821"/>
      <c r="G20" s="821"/>
      <c r="H20" s="807"/>
      <c r="I20" s="807"/>
      <c r="J20" s="807"/>
      <c r="K20" s="807"/>
      <c r="L20" s="807"/>
    </row>
    <row r="21" spans="1:12" ht="14.5" customHeight="1" thickTop="1" x14ac:dyDescent="0.35">
      <c r="A21" s="614"/>
      <c r="B21" s="614"/>
      <c r="C21" s="613"/>
      <c r="D21" s="613"/>
    </row>
    <row r="22" spans="1:12" x14ac:dyDescent="0.35">
      <c r="A22" s="614"/>
      <c r="B22" s="614"/>
      <c r="C22" s="613"/>
      <c r="D22" s="613"/>
    </row>
  </sheetData>
  <mergeCells count="40">
    <mergeCell ref="E3:G3"/>
    <mergeCell ref="E5:G5"/>
    <mergeCell ref="E6:G6"/>
    <mergeCell ref="E8:G8"/>
    <mergeCell ref="A6:B8"/>
    <mergeCell ref="E7:G7"/>
    <mergeCell ref="E9:G9"/>
    <mergeCell ref="E11:G11"/>
    <mergeCell ref="C12:D16"/>
    <mergeCell ref="A12:B16"/>
    <mergeCell ref="E14:G14"/>
    <mergeCell ref="E10:G10"/>
    <mergeCell ref="A17:B18"/>
    <mergeCell ref="C17:D18"/>
    <mergeCell ref="E17:G18"/>
    <mergeCell ref="A19:B20"/>
    <mergeCell ref="C19:D20"/>
    <mergeCell ref="E19:G20"/>
    <mergeCell ref="H1:H2"/>
    <mergeCell ref="I1:L2"/>
    <mergeCell ref="E12:G13"/>
    <mergeCell ref="H13:L13"/>
    <mergeCell ref="J12:K12"/>
    <mergeCell ref="A1:G2"/>
    <mergeCell ref="H3:L3"/>
    <mergeCell ref="H4:L4"/>
    <mergeCell ref="H5:L5"/>
    <mergeCell ref="H12:I12"/>
    <mergeCell ref="C9:D11"/>
    <mergeCell ref="A9:B11"/>
    <mergeCell ref="A3:B5"/>
    <mergeCell ref="C3:D5"/>
    <mergeCell ref="E4:G4"/>
    <mergeCell ref="C6:D8"/>
    <mergeCell ref="H15:L16"/>
    <mergeCell ref="H17:L18"/>
    <mergeCell ref="H19:L20"/>
    <mergeCell ref="H14:L14"/>
    <mergeCell ref="E15:G15"/>
    <mergeCell ref="E16:G16"/>
  </mergeCells>
  <hyperlinks>
    <hyperlink ref="H3:L3" location="'1 MyV'!B8" display="MISION" xr:uid="{00000000-0004-0000-0000-000000000000}"/>
    <hyperlink ref="H4:L4" location="'1 MyV'!B41" display="VISION" xr:uid="{00000000-0004-0000-0000-000001000000}"/>
    <hyperlink ref="H5:L5" location="'1 MyV'!B64" display="VALORES" xr:uid="{00000000-0004-0000-0000-000002000000}"/>
    <hyperlink ref="H6" location="'2 AUD EXTERNA'!B3" display="E. POLITICO - LEGAL" xr:uid="{00000000-0004-0000-0000-000003000000}"/>
    <hyperlink ref="I6" location="'2 AUD EXTERNA'!B28" display="ECONOMICO" xr:uid="{00000000-0004-0000-0000-000004000000}"/>
    <hyperlink ref="J6" location="'2 AUD EXTERNA'!B53" display="SOCIO- DEMOGRAFICO" xr:uid="{00000000-0004-0000-0000-000005000000}"/>
    <hyperlink ref="K6" location="'2 AUD EXTERNA'!B78" display="TECNOLOGICO" xr:uid="{00000000-0004-0000-0000-000006000000}"/>
    <hyperlink ref="L6" location="'2 AUD EXTERNA'!B103" display="AMBIENTAL" xr:uid="{00000000-0004-0000-0000-000007000000}"/>
    <hyperlink ref="H7" location="'3 AUD INTERNA'!A5" display="DIRECCION" xr:uid="{00000000-0004-0000-0000-000008000000}"/>
    <hyperlink ref="I7" location="'3 AUD INTERNA'!A45" display="RRHH" xr:uid="{00000000-0004-0000-0000-000009000000}"/>
    <hyperlink ref="J7" location="'3 AUD INTERNA'!A84" display="COMPRAS Y ALMACEN" xr:uid="{00000000-0004-0000-0000-00000A000000}"/>
    <hyperlink ref="K7" location="'3 AUD INTERNA'!A131" display="PRODUCCION" xr:uid="{00000000-0004-0000-0000-00000B000000}"/>
    <hyperlink ref="L7" location="'3 AUD INTERNA'!A180" display="LOGISTICA" xr:uid="{00000000-0004-0000-0000-00000C000000}"/>
    <hyperlink ref="H8" location="'3 AUD INTERNA'!A212" display="COMERCAL Y MERCADEO" xr:uid="{00000000-0004-0000-0000-00000D000000}"/>
    <hyperlink ref="I8" location="'3 AUD INTERNA'!A256" display="SERVICIO AL CLIENTE" xr:uid="{00000000-0004-0000-0000-00000E000000}"/>
    <hyperlink ref="J8" location="'3 AUD INTERNA'!A273" display="FINANZAS Y CONTABILIDAD" xr:uid="{00000000-0004-0000-0000-00000F000000}"/>
    <hyperlink ref="K8" location="'3 AUD INTERNA'!C296" display="GENERAL" xr:uid="{00000000-0004-0000-0000-000010000000}"/>
    <hyperlink ref="L8" location="'3 AUD INTERNA'!B306" display="GRAFICOS AREAS" xr:uid="{00000000-0004-0000-0000-000011000000}"/>
    <hyperlink ref="H9" location="'4.1 PORTER'!A1" display="PORTER" xr:uid="{00000000-0004-0000-0000-000012000000}"/>
    <hyperlink ref="I9" location="'4.2 PERFIL COMPET'!A1" display="PERFIL COMPETITIVO" xr:uid="{00000000-0004-0000-0000-000013000000}"/>
    <hyperlink ref="J9" location="'4.3 ANSOFF'!A1" display="ANSOFF" xr:uid="{00000000-0004-0000-0000-000014000000}"/>
    <hyperlink ref="K9" location="'4.2 BCG'!A1" display="BCG" xr:uid="{00000000-0004-0000-0000-000015000000}"/>
    <hyperlink ref="L9" location="'4.3 ADL'!A1" display="ADL" xr:uid="{00000000-0004-0000-0000-000016000000}"/>
    <hyperlink ref="H10" location="'4.4 GE-MCK'!A1" display="GE - MCKINSEY" xr:uid="{00000000-0004-0000-0000-000017000000}"/>
    <hyperlink ref="I10" location="'5.1 CADENA'!A1" display="CADENA DE VALOR" xr:uid="{00000000-0004-0000-0000-000018000000}"/>
    <hyperlink ref="J10" location="'5.2 CANVAS'!A1" display="CANVAS" xr:uid="{00000000-0004-0000-0000-000019000000}"/>
    <hyperlink ref="K10" location="'5.3 DOFA'!A1" display="DOFA" xr:uid="{00000000-0004-0000-0000-00001A000000}"/>
    <hyperlink ref="H11" location="'6.1 CONCLUSIONES'!A1" display="CONCLUSIONES" xr:uid="{00000000-0004-0000-0000-00001B000000}"/>
    <hyperlink ref="I11" location="'6.2 FCE'!A1" display="FCE" xr:uid="{00000000-0004-0000-0000-00001C000000}"/>
    <hyperlink ref="H12:I12" location="'7.1 OBJ'!A1" display="OBJETIVOS" xr:uid="{00000000-0004-0000-0000-00001D000000}"/>
    <hyperlink ref="J12:K12" location="'7.2 POLIT'!A1" display="POLITICAS" xr:uid="{00000000-0004-0000-0000-00001E000000}"/>
    <hyperlink ref="H14:L14" location="'7.3 PLAN OBJ'!A1" display="PLANEACION POR OBJETIVOS Y CUADRO DE MANDO" xr:uid="{00000000-0004-0000-0000-00001F000000}"/>
    <hyperlink ref="H15:L16" location="'7.4 PLAN MES'!A1" display="PLAN MES" xr:uid="{00000000-0004-0000-0000-000020000000}"/>
    <hyperlink ref="H17:L18" location="'8 PLAN MEJORA'!A1" display="PLAN DE MEJORA" xr:uid="{00000000-0004-0000-0000-000021000000}"/>
    <hyperlink ref="H19:L20" location="'9 M RIESGOS'!A1" display="MATRIZ DE RIESGOS" xr:uid="{00000000-0004-0000-0000-00002200000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FFFF00"/>
  </sheetPr>
  <dimension ref="A2:I179"/>
  <sheetViews>
    <sheetView topLeftCell="A127" workbookViewId="0">
      <selection activeCell="F145" sqref="F145"/>
    </sheetView>
  </sheetViews>
  <sheetFormatPr baseColWidth="10" defaultRowHeight="14.5" x14ac:dyDescent="0.35"/>
  <cols>
    <col min="2" max="2" width="34" customWidth="1"/>
    <col min="3" max="4" width="32.54296875" customWidth="1"/>
  </cols>
  <sheetData>
    <row r="2" spans="1:9" x14ac:dyDescent="0.35">
      <c r="B2" s="896" t="s">
        <v>1107</v>
      </c>
      <c r="C2" s="896"/>
      <c r="D2" s="896"/>
    </row>
    <row r="3" spans="1:9" x14ac:dyDescent="0.35">
      <c r="B3" s="896" t="s">
        <v>1108</v>
      </c>
      <c r="C3" s="896"/>
      <c r="D3" s="896"/>
    </row>
    <row r="4" spans="1:9" ht="15" thickBot="1" x14ac:dyDescent="0.4"/>
    <row r="5" spans="1:9" ht="20.5" thickBot="1" x14ac:dyDescent="0.45">
      <c r="B5" s="852" t="s">
        <v>0</v>
      </c>
      <c r="C5" s="853"/>
      <c r="D5" s="854"/>
      <c r="E5" s="893" t="s">
        <v>1104</v>
      </c>
      <c r="F5" s="894"/>
      <c r="G5" s="894"/>
      <c r="H5" s="894"/>
      <c r="I5" s="895"/>
    </row>
    <row r="6" spans="1:9" ht="20.5" thickBot="1" x14ac:dyDescent="0.4">
      <c r="B6" s="3" t="s">
        <v>1</v>
      </c>
      <c r="C6" s="855">
        <f>INDICE!I1</f>
        <v>0</v>
      </c>
      <c r="D6" s="856"/>
    </row>
    <row r="7" spans="1:9" ht="15" thickBot="1" x14ac:dyDescent="0.4">
      <c r="B7" s="4"/>
      <c r="C7" s="4"/>
      <c r="D7" s="4"/>
    </row>
    <row r="8" spans="1:9" ht="70" customHeight="1" thickTop="1" thickBot="1" x14ac:dyDescent="0.4">
      <c r="A8" s="872" t="s">
        <v>47</v>
      </c>
      <c r="B8" s="15" t="s">
        <v>9</v>
      </c>
      <c r="C8" s="857"/>
      <c r="D8" s="858"/>
      <c r="F8" s="838" t="s">
        <v>1069</v>
      </c>
      <c r="G8" s="839"/>
    </row>
    <row r="9" spans="1:9" ht="15.5" thickTop="1" thickBot="1" x14ac:dyDescent="0.4">
      <c r="A9" s="873"/>
      <c r="B9" s="2"/>
      <c r="C9" s="2"/>
      <c r="D9" s="16"/>
      <c r="F9" s="848" t="s">
        <v>1070</v>
      </c>
      <c r="G9" s="849"/>
    </row>
    <row r="10" spans="1:9" ht="21" thickTop="1" thickBot="1" x14ac:dyDescent="0.4">
      <c r="A10" s="873"/>
      <c r="B10" s="859" t="s">
        <v>3</v>
      </c>
      <c r="C10" s="860"/>
      <c r="D10" s="861"/>
    </row>
    <row r="11" spans="1:9" ht="15" thickBot="1" x14ac:dyDescent="0.4">
      <c r="A11" s="873"/>
      <c r="B11" s="7" t="s">
        <v>10</v>
      </c>
      <c r="C11" s="7" t="s">
        <v>11</v>
      </c>
      <c r="D11" s="17" t="s">
        <v>12</v>
      </c>
    </row>
    <row r="12" spans="1:9" ht="30" customHeight="1" thickBot="1" x14ac:dyDescent="0.4">
      <c r="A12" s="873"/>
      <c r="B12" s="8"/>
      <c r="C12" s="5"/>
      <c r="D12" s="18"/>
      <c r="F12" t="s">
        <v>1109</v>
      </c>
    </row>
    <row r="13" spans="1:9" ht="30" customHeight="1" thickBot="1" x14ac:dyDescent="0.4">
      <c r="A13" s="873"/>
      <c r="B13" s="9"/>
      <c r="C13" s="6"/>
      <c r="D13" s="19"/>
    </row>
    <row r="14" spans="1:9" ht="30" customHeight="1" thickBot="1" x14ac:dyDescent="0.4">
      <c r="A14" s="873"/>
      <c r="B14" s="9"/>
      <c r="C14" s="6"/>
      <c r="D14" s="19"/>
    </row>
    <row r="15" spans="1:9" ht="30" customHeight="1" thickBot="1" x14ac:dyDescent="0.4">
      <c r="A15" s="873"/>
      <c r="B15" s="9"/>
      <c r="C15" s="6"/>
      <c r="D15" s="19"/>
    </row>
    <row r="16" spans="1:9" ht="30" customHeight="1" thickBot="1" x14ac:dyDescent="0.4">
      <c r="A16" s="873"/>
      <c r="B16" s="9"/>
      <c r="C16" s="6"/>
      <c r="D16" s="19"/>
    </row>
    <row r="17" spans="1:7" ht="30" customHeight="1" thickBot="1" x14ac:dyDescent="0.4">
      <c r="A17" s="873"/>
      <c r="B17" s="9"/>
      <c r="C17" s="6"/>
      <c r="D17" s="19"/>
    </row>
    <row r="18" spans="1:7" ht="30" customHeight="1" thickBot="1" x14ac:dyDescent="0.4">
      <c r="A18" s="873"/>
      <c r="B18" s="9"/>
      <c r="C18" s="6"/>
      <c r="D18" s="19"/>
    </row>
    <row r="19" spans="1:7" ht="15" thickBot="1" x14ac:dyDescent="0.4">
      <c r="A19" s="873"/>
      <c r="B19" s="2"/>
      <c r="C19" s="2"/>
      <c r="D19" s="16"/>
    </row>
    <row r="20" spans="1:7" ht="16" thickBot="1" x14ac:dyDescent="0.4">
      <c r="A20" s="874"/>
      <c r="B20" s="20" t="s">
        <v>7</v>
      </c>
      <c r="C20" s="862"/>
      <c r="D20" s="863"/>
    </row>
    <row r="21" spans="1:7" ht="16.5" thickTop="1" thickBot="1" x14ac:dyDescent="0.4">
      <c r="A21" s="635"/>
      <c r="B21" s="636"/>
      <c r="C21" s="634"/>
      <c r="D21" s="634"/>
    </row>
    <row r="22" spans="1:7" ht="15.65" customHeight="1" thickTop="1" thickBot="1" x14ac:dyDescent="0.4">
      <c r="A22" s="865" t="s">
        <v>1074</v>
      </c>
      <c r="B22" s="866"/>
      <c r="C22" s="866"/>
      <c r="D22" s="867"/>
    </row>
    <row r="23" spans="1:7" ht="15.65" customHeight="1" thickTop="1" thickBot="1" x14ac:dyDescent="0.4">
      <c r="A23" s="865"/>
      <c r="B23" s="866"/>
      <c r="C23" s="866"/>
      <c r="D23" s="867"/>
      <c r="F23" s="838" t="s">
        <v>1069</v>
      </c>
      <c r="G23" s="839"/>
    </row>
    <row r="24" spans="1:7" ht="30.65" customHeight="1" thickTop="1" thickBot="1" x14ac:dyDescent="0.4">
      <c r="A24" s="868" t="s">
        <v>1110</v>
      </c>
      <c r="B24" s="869"/>
      <c r="C24" s="869"/>
      <c r="D24" s="870"/>
      <c r="F24" s="846" t="s">
        <v>1071</v>
      </c>
      <c r="G24" s="847"/>
    </row>
    <row r="25" spans="1:7" ht="46" customHeight="1" thickTop="1" thickBot="1" x14ac:dyDescent="0.4">
      <c r="A25" s="887"/>
      <c r="B25" s="888"/>
      <c r="C25" s="888"/>
      <c r="D25" s="889"/>
      <c r="F25" s="638"/>
      <c r="G25" s="639"/>
    </row>
    <row r="26" spans="1:7" ht="30.65" customHeight="1" thickTop="1" thickBot="1" x14ac:dyDescent="0.4">
      <c r="A26" s="868" t="s">
        <v>1111</v>
      </c>
      <c r="B26" s="869"/>
      <c r="C26" s="869"/>
      <c r="D26" s="870"/>
      <c r="F26" s="638"/>
      <c r="G26" s="639"/>
    </row>
    <row r="27" spans="1:7" ht="15.65" customHeight="1" thickTop="1" thickBot="1" x14ac:dyDescent="0.4">
      <c r="A27" s="835"/>
      <c r="B27" s="836"/>
      <c r="C27" s="836"/>
      <c r="D27" s="837"/>
      <c r="F27" s="848" t="s">
        <v>1070</v>
      </c>
      <c r="G27" s="849"/>
    </row>
    <row r="28" spans="1:7" ht="15.65" customHeight="1" thickTop="1" thickBot="1" x14ac:dyDescent="0.4">
      <c r="A28" s="835"/>
      <c r="B28" s="836"/>
      <c r="C28" s="836"/>
      <c r="D28" s="837"/>
    </row>
    <row r="29" spans="1:7" ht="15.65" customHeight="1" thickTop="1" thickBot="1" x14ac:dyDescent="0.4">
      <c r="A29" s="835"/>
      <c r="B29" s="836"/>
      <c r="C29" s="836"/>
      <c r="D29" s="837"/>
    </row>
    <row r="30" spans="1:7" ht="28" customHeight="1" thickTop="1" thickBot="1" x14ac:dyDescent="0.4">
      <c r="A30" s="868" t="s">
        <v>1112</v>
      </c>
      <c r="B30" s="869"/>
      <c r="C30" s="869"/>
      <c r="D30" s="870"/>
    </row>
    <row r="31" spans="1:7" ht="15.5" thickTop="1" thickBot="1" x14ac:dyDescent="0.4">
      <c r="A31" s="835"/>
      <c r="B31" s="836"/>
      <c r="C31" s="836"/>
      <c r="D31" s="837"/>
    </row>
    <row r="32" spans="1:7" ht="15.5" thickTop="1" thickBot="1" x14ac:dyDescent="0.4">
      <c r="A32" s="835"/>
      <c r="B32" s="836"/>
      <c r="C32" s="836"/>
      <c r="D32" s="837"/>
    </row>
    <row r="33" spans="1:4" ht="15.5" thickTop="1" thickBot="1" x14ac:dyDescent="0.4">
      <c r="A33" s="835"/>
      <c r="B33" s="836"/>
      <c r="C33" s="836"/>
      <c r="D33" s="837"/>
    </row>
    <row r="34" spans="1:4" ht="30" customHeight="1" thickTop="1" thickBot="1" x14ac:dyDescent="0.4">
      <c r="A34" s="868" t="s">
        <v>1120</v>
      </c>
      <c r="B34" s="869"/>
      <c r="C34" s="869"/>
      <c r="D34" s="870"/>
    </row>
    <row r="35" spans="1:4" ht="15.5" thickTop="1" thickBot="1" x14ac:dyDescent="0.4">
      <c r="A35" s="835"/>
      <c r="B35" s="836"/>
      <c r="C35" s="836"/>
      <c r="D35" s="837"/>
    </row>
    <row r="36" spans="1:4" ht="15.5" thickTop="1" thickBot="1" x14ac:dyDescent="0.4">
      <c r="A36" s="835"/>
      <c r="B36" s="836"/>
      <c r="C36" s="836"/>
      <c r="D36" s="837"/>
    </row>
    <row r="37" spans="1:4" ht="15.5" thickTop="1" thickBot="1" x14ac:dyDescent="0.4">
      <c r="A37" s="835"/>
      <c r="B37" s="836"/>
      <c r="C37" s="836"/>
      <c r="D37" s="837"/>
    </row>
    <row r="38" spans="1:4" ht="28.5" customHeight="1" thickTop="1" thickBot="1" x14ac:dyDescent="0.4">
      <c r="A38" s="868" t="s">
        <v>1113</v>
      </c>
      <c r="B38" s="869"/>
      <c r="C38" s="869"/>
      <c r="D38" s="870"/>
    </row>
    <row r="39" spans="1:4" ht="15.5" thickTop="1" thickBot="1" x14ac:dyDescent="0.4">
      <c r="A39" s="835"/>
      <c r="B39" s="836"/>
      <c r="C39" s="836"/>
      <c r="D39" s="837"/>
    </row>
    <row r="40" spans="1:4" ht="15.5" thickTop="1" thickBot="1" x14ac:dyDescent="0.4">
      <c r="A40" s="835"/>
      <c r="B40" s="836"/>
      <c r="C40" s="836"/>
      <c r="D40" s="837"/>
    </row>
    <row r="41" spans="1:4" ht="15.5" thickTop="1" thickBot="1" x14ac:dyDescent="0.4">
      <c r="A41" s="835"/>
      <c r="B41" s="836"/>
      <c r="C41" s="836"/>
      <c r="D41" s="837"/>
    </row>
    <row r="42" spans="1:4" ht="28" customHeight="1" thickTop="1" thickBot="1" x14ac:dyDescent="0.4">
      <c r="A42" s="868" t="s">
        <v>1114</v>
      </c>
      <c r="B42" s="869"/>
      <c r="C42" s="869"/>
      <c r="D42" s="870"/>
    </row>
    <row r="43" spans="1:4" ht="15.5" thickTop="1" thickBot="1" x14ac:dyDescent="0.4">
      <c r="A43" s="835"/>
      <c r="B43" s="836"/>
      <c r="C43" s="836"/>
      <c r="D43" s="837"/>
    </row>
    <row r="44" spans="1:4" ht="15.5" thickTop="1" thickBot="1" x14ac:dyDescent="0.4">
      <c r="A44" s="835"/>
      <c r="B44" s="836"/>
      <c r="C44" s="836"/>
      <c r="D44" s="837"/>
    </row>
    <row r="45" spans="1:4" ht="15.5" thickTop="1" thickBot="1" x14ac:dyDescent="0.4">
      <c r="A45" s="835"/>
      <c r="B45" s="836"/>
      <c r="C45" s="836"/>
      <c r="D45" s="837"/>
    </row>
    <row r="46" spans="1:4" ht="29.5" customHeight="1" thickTop="1" thickBot="1" x14ac:dyDescent="0.4">
      <c r="A46" s="868" t="s">
        <v>1115</v>
      </c>
      <c r="B46" s="869"/>
      <c r="C46" s="869"/>
      <c r="D46" s="870"/>
    </row>
    <row r="47" spans="1:4" ht="15.5" thickTop="1" thickBot="1" x14ac:dyDescent="0.4">
      <c r="A47" s="835"/>
      <c r="B47" s="836"/>
      <c r="C47" s="836"/>
      <c r="D47" s="837"/>
    </row>
    <row r="48" spans="1:4" ht="15.5" thickTop="1" thickBot="1" x14ac:dyDescent="0.4">
      <c r="A48" s="835"/>
      <c r="B48" s="836"/>
      <c r="C48" s="836"/>
      <c r="D48" s="837"/>
    </row>
    <row r="49" spans="1:4" ht="15.5" thickTop="1" thickBot="1" x14ac:dyDescent="0.4">
      <c r="A49" s="835"/>
      <c r="B49" s="836"/>
      <c r="C49" s="836"/>
      <c r="D49" s="837"/>
    </row>
    <row r="50" spans="1:4" ht="28.5" customHeight="1" thickTop="1" thickBot="1" x14ac:dyDescent="0.4">
      <c r="A50" s="868" t="s">
        <v>1117</v>
      </c>
      <c r="B50" s="869"/>
      <c r="C50" s="869"/>
      <c r="D50" s="870"/>
    </row>
    <row r="51" spans="1:4" ht="15.5" thickTop="1" thickBot="1" x14ac:dyDescent="0.4">
      <c r="A51" s="835"/>
      <c r="B51" s="836"/>
      <c r="C51" s="836"/>
      <c r="D51" s="837"/>
    </row>
    <row r="52" spans="1:4" ht="15.5" thickTop="1" thickBot="1" x14ac:dyDescent="0.4">
      <c r="A52" s="835"/>
      <c r="B52" s="836"/>
      <c r="C52" s="836"/>
      <c r="D52" s="837"/>
    </row>
    <row r="53" spans="1:4" ht="15.5" thickTop="1" thickBot="1" x14ac:dyDescent="0.4">
      <c r="A53" s="835"/>
      <c r="B53" s="836"/>
      <c r="C53" s="836"/>
      <c r="D53" s="837"/>
    </row>
    <row r="54" spans="1:4" ht="44.15" customHeight="1" thickTop="1" thickBot="1" x14ac:dyDescent="0.4">
      <c r="A54" s="868" t="s">
        <v>1118</v>
      </c>
      <c r="B54" s="869"/>
      <c r="C54" s="869"/>
      <c r="D54" s="870"/>
    </row>
    <row r="55" spans="1:4" ht="15.5" thickTop="1" thickBot="1" x14ac:dyDescent="0.4">
      <c r="A55" s="835"/>
      <c r="B55" s="836"/>
      <c r="C55" s="836"/>
      <c r="D55" s="837"/>
    </row>
    <row r="56" spans="1:4" ht="15.5" thickTop="1" thickBot="1" x14ac:dyDescent="0.4">
      <c r="A56" s="835"/>
      <c r="B56" s="836"/>
      <c r="C56" s="836"/>
      <c r="D56" s="837"/>
    </row>
    <row r="57" spans="1:4" ht="15.5" thickTop="1" thickBot="1" x14ac:dyDescent="0.4">
      <c r="A57" s="835"/>
      <c r="B57" s="836"/>
      <c r="C57" s="836"/>
      <c r="D57" s="837"/>
    </row>
    <row r="58" spans="1:4" ht="27.65" customHeight="1" thickTop="1" thickBot="1" x14ac:dyDescent="0.4">
      <c r="A58" s="868" t="s">
        <v>1116</v>
      </c>
      <c r="B58" s="869"/>
      <c r="C58" s="869"/>
      <c r="D58" s="870"/>
    </row>
    <row r="59" spans="1:4" ht="15.5" thickTop="1" thickBot="1" x14ac:dyDescent="0.4">
      <c r="A59" s="835"/>
      <c r="B59" s="836"/>
      <c r="C59" s="836"/>
      <c r="D59" s="837"/>
    </row>
    <row r="60" spans="1:4" ht="15.5" thickTop="1" thickBot="1" x14ac:dyDescent="0.4">
      <c r="A60" s="835"/>
      <c r="B60" s="836"/>
      <c r="C60" s="836"/>
      <c r="D60" s="837"/>
    </row>
    <row r="61" spans="1:4" ht="15.5" thickTop="1" thickBot="1" x14ac:dyDescent="0.4">
      <c r="A61" s="835"/>
      <c r="B61" s="836"/>
      <c r="C61" s="836"/>
      <c r="D61" s="837"/>
    </row>
    <row r="62" spans="1:4" ht="29.5" customHeight="1" thickTop="1" thickBot="1" x14ac:dyDescent="0.4">
      <c r="A62" s="868" t="s">
        <v>1119</v>
      </c>
      <c r="B62" s="869"/>
      <c r="C62" s="869"/>
      <c r="D62" s="870"/>
    </row>
    <row r="63" spans="1:4" ht="15.5" thickTop="1" thickBot="1" x14ac:dyDescent="0.4">
      <c r="A63" s="835"/>
      <c r="B63" s="836"/>
      <c r="C63" s="836"/>
      <c r="D63" s="837"/>
    </row>
    <row r="64" spans="1:4" ht="15.5" thickTop="1" thickBot="1" x14ac:dyDescent="0.4">
      <c r="A64" s="835"/>
      <c r="B64" s="836"/>
      <c r="C64" s="836"/>
      <c r="D64" s="837"/>
    </row>
    <row r="65" spans="1:7" ht="15.5" thickTop="1" thickBot="1" x14ac:dyDescent="0.4">
      <c r="A65" s="835"/>
      <c r="B65" s="836"/>
      <c r="C65" s="836"/>
      <c r="D65" s="837"/>
    </row>
    <row r="66" spans="1:7" ht="15" thickTop="1" x14ac:dyDescent="0.35">
      <c r="A66" s="637"/>
      <c r="B66" s="637"/>
      <c r="C66" s="637"/>
      <c r="D66" s="637"/>
    </row>
    <row r="67" spans="1:7" ht="15" thickBot="1" x14ac:dyDescent="0.4">
      <c r="A67" s="637"/>
      <c r="B67" s="637"/>
      <c r="C67" s="637"/>
      <c r="D67" s="637"/>
    </row>
    <row r="68" spans="1:7" ht="21" thickTop="1" thickBot="1" x14ac:dyDescent="0.45">
      <c r="A68" s="875" t="s">
        <v>48</v>
      </c>
      <c r="B68" s="864" t="s">
        <v>8</v>
      </c>
      <c r="C68" s="864"/>
      <c r="D68" s="864"/>
    </row>
    <row r="69" spans="1:7" ht="21" thickTop="1" thickBot="1" x14ac:dyDescent="0.4">
      <c r="A69" s="875"/>
      <c r="B69" s="21" t="s">
        <v>1</v>
      </c>
      <c r="C69" s="886">
        <f>C6</f>
        <v>0</v>
      </c>
      <c r="D69" s="886"/>
    </row>
    <row r="70" spans="1:7" ht="15.5" thickTop="1" thickBot="1" x14ac:dyDescent="0.4">
      <c r="A70" s="875"/>
      <c r="B70" s="22"/>
      <c r="C70" s="22"/>
      <c r="D70" s="22"/>
    </row>
    <row r="71" spans="1:7" ht="19" thickTop="1" thickBot="1" x14ac:dyDescent="0.4">
      <c r="A71" s="875"/>
      <c r="B71" s="13" t="s">
        <v>9</v>
      </c>
      <c r="C71" s="882"/>
      <c r="D71" s="882"/>
    </row>
    <row r="72" spans="1:7" ht="70" customHeight="1" thickTop="1" thickBot="1" x14ac:dyDescent="0.4">
      <c r="A72" s="875"/>
      <c r="B72" s="23"/>
      <c r="C72" s="23"/>
      <c r="D72" s="23"/>
      <c r="F72" s="838" t="s">
        <v>1069</v>
      </c>
      <c r="G72" s="839"/>
    </row>
    <row r="73" spans="1:7" ht="21" thickTop="1" thickBot="1" x14ac:dyDescent="0.4">
      <c r="A73" s="875"/>
      <c r="B73" s="879" t="s">
        <v>3</v>
      </c>
      <c r="C73" s="879"/>
      <c r="D73" s="879"/>
      <c r="F73" s="846" t="s">
        <v>1071</v>
      </c>
      <c r="G73" s="847"/>
    </row>
    <row r="74" spans="1:7" ht="15.5" thickTop="1" thickBot="1" x14ac:dyDescent="0.4">
      <c r="A74" s="875"/>
      <c r="B74" s="24" t="s">
        <v>10</v>
      </c>
      <c r="C74" s="24" t="s">
        <v>11</v>
      </c>
      <c r="D74" s="24" t="s">
        <v>12</v>
      </c>
      <c r="F74" s="848" t="s">
        <v>1070</v>
      </c>
      <c r="G74" s="849"/>
    </row>
    <row r="75" spans="1:7" ht="15.5" thickTop="1" thickBot="1" x14ac:dyDescent="0.4">
      <c r="A75" s="875"/>
      <c r="B75" s="25"/>
      <c r="C75" s="25"/>
      <c r="D75" s="25"/>
    </row>
    <row r="76" spans="1:7" ht="30" customHeight="1" thickTop="1" thickBot="1" x14ac:dyDescent="0.4">
      <c r="A76" s="875"/>
      <c r="B76" s="25"/>
      <c r="C76" s="25"/>
      <c r="D76" s="25"/>
    </row>
    <row r="77" spans="1:7" ht="30" customHeight="1" thickTop="1" thickBot="1" x14ac:dyDescent="0.4">
      <c r="A77" s="875"/>
      <c r="B77" s="25"/>
      <c r="C77" s="25"/>
      <c r="D77" s="25"/>
    </row>
    <row r="78" spans="1:7" ht="30" customHeight="1" thickTop="1" thickBot="1" x14ac:dyDescent="0.4">
      <c r="A78" s="875"/>
      <c r="B78" s="25"/>
      <c r="C78" s="25"/>
      <c r="D78" s="25"/>
    </row>
    <row r="79" spans="1:7" ht="30" customHeight="1" thickTop="1" thickBot="1" x14ac:dyDescent="0.4">
      <c r="A79" s="875"/>
      <c r="B79" s="25"/>
      <c r="C79" s="25"/>
      <c r="D79" s="25"/>
    </row>
    <row r="80" spans="1:7" ht="30" customHeight="1" thickTop="1" thickBot="1" x14ac:dyDescent="0.4">
      <c r="A80" s="875"/>
      <c r="B80" s="25"/>
      <c r="C80" s="25"/>
      <c r="D80" s="25"/>
    </row>
    <row r="81" spans="1:9" ht="30" customHeight="1" thickTop="1" thickBot="1" x14ac:dyDescent="0.4">
      <c r="A81" s="875"/>
      <c r="B81" s="25"/>
      <c r="C81" s="25"/>
      <c r="D81" s="25"/>
    </row>
    <row r="82" spans="1:9" ht="30" customHeight="1" thickTop="1" x14ac:dyDescent="0.35"/>
    <row r="83" spans="1:9" ht="15" thickBot="1" x14ac:dyDescent="0.4"/>
    <row r="84" spans="1:9" ht="21" thickTop="1" thickBot="1" x14ac:dyDescent="0.4">
      <c r="A84" s="876" t="s">
        <v>49</v>
      </c>
      <c r="B84" s="878" t="s">
        <v>0</v>
      </c>
      <c r="C84" s="878"/>
      <c r="D84" s="881"/>
      <c r="E84" s="893" t="s">
        <v>1105</v>
      </c>
      <c r="F84" s="894"/>
      <c r="G84" s="894"/>
      <c r="H84" s="894"/>
      <c r="I84" s="895"/>
    </row>
    <row r="85" spans="1:9" ht="21" thickTop="1" thickBot="1" x14ac:dyDescent="0.4">
      <c r="A85" s="876"/>
      <c r="B85" s="26" t="s">
        <v>1</v>
      </c>
      <c r="C85" s="883">
        <f>C6</f>
        <v>0</v>
      </c>
      <c r="D85" s="884"/>
    </row>
    <row r="86" spans="1:9" ht="19" customHeight="1" thickTop="1" thickBot="1" x14ac:dyDescent="0.4">
      <c r="A86" s="876"/>
      <c r="B86" s="898" t="s">
        <v>2</v>
      </c>
      <c r="C86" s="900"/>
      <c r="D86" s="901"/>
    </row>
    <row r="87" spans="1:9" ht="70" customHeight="1" thickTop="1" thickBot="1" x14ac:dyDescent="0.4">
      <c r="A87" s="876"/>
      <c r="B87" s="899"/>
      <c r="C87" s="902"/>
      <c r="D87" s="903"/>
      <c r="F87" s="838" t="s">
        <v>1069</v>
      </c>
      <c r="G87" s="839"/>
    </row>
    <row r="88" spans="1:9" ht="21" thickTop="1" thickBot="1" x14ac:dyDescent="0.4">
      <c r="A88" s="876"/>
      <c r="B88" s="879" t="s">
        <v>3</v>
      </c>
      <c r="C88" s="879"/>
      <c r="D88" s="879"/>
      <c r="F88" s="846" t="s">
        <v>1071</v>
      </c>
      <c r="G88" s="847"/>
    </row>
    <row r="89" spans="1:9" ht="45" customHeight="1" thickTop="1" thickBot="1" x14ac:dyDescent="0.4">
      <c r="A89" s="876"/>
      <c r="B89" s="12" t="s">
        <v>4</v>
      </c>
      <c r="C89" s="880"/>
      <c r="D89" s="880"/>
      <c r="F89" s="848" t="s">
        <v>1070</v>
      </c>
      <c r="G89" s="849"/>
    </row>
    <row r="90" spans="1:9" ht="45" customHeight="1" thickTop="1" thickBot="1" x14ac:dyDescent="0.4">
      <c r="A90" s="876"/>
      <c r="B90" s="12" t="s">
        <v>5</v>
      </c>
      <c r="C90" s="880"/>
      <c r="D90" s="880"/>
    </row>
    <row r="91" spans="1:9" ht="45" customHeight="1" thickTop="1" thickBot="1" x14ac:dyDescent="0.4">
      <c r="A91" s="876"/>
      <c r="B91" s="12" t="s">
        <v>6</v>
      </c>
      <c r="C91" s="880"/>
      <c r="D91" s="880"/>
    </row>
    <row r="92" spans="1:9" ht="45" customHeight="1" thickTop="1" thickBot="1" x14ac:dyDescent="0.4">
      <c r="A92" s="876"/>
      <c r="B92" s="14" t="s">
        <v>7</v>
      </c>
      <c r="C92" s="871"/>
      <c r="D92" s="871"/>
    </row>
    <row r="93" spans="1:9" ht="15.65" customHeight="1" thickTop="1" thickBot="1" x14ac:dyDescent="0.4">
      <c r="B93" s="2"/>
      <c r="C93" s="2"/>
    </row>
    <row r="94" spans="1:9" ht="15.65" customHeight="1" thickTop="1" thickBot="1" x14ac:dyDescent="0.4">
      <c r="A94" s="865" t="s">
        <v>1075</v>
      </c>
      <c r="B94" s="866"/>
      <c r="C94" s="866"/>
      <c r="D94" s="867"/>
      <c r="F94" s="838" t="s">
        <v>1069</v>
      </c>
      <c r="G94" s="839"/>
    </row>
    <row r="95" spans="1:9" ht="15.65" customHeight="1" thickTop="1" thickBot="1" x14ac:dyDescent="0.4">
      <c r="A95" s="865"/>
      <c r="B95" s="866"/>
      <c r="C95" s="866"/>
      <c r="D95" s="867"/>
      <c r="F95" s="846" t="s">
        <v>1071</v>
      </c>
      <c r="G95" s="847"/>
    </row>
    <row r="96" spans="1:9" ht="15.65" customHeight="1" thickTop="1" thickBot="1" x14ac:dyDescent="0.4">
      <c r="B96" s="2"/>
      <c r="C96" s="2"/>
      <c r="F96" s="848" t="s">
        <v>1070</v>
      </c>
      <c r="G96" s="849"/>
    </row>
    <row r="97" spans="1:4" ht="15.65" customHeight="1" thickTop="1" thickBot="1" x14ac:dyDescent="0.4">
      <c r="A97" s="832" t="s">
        <v>1077</v>
      </c>
      <c r="B97" s="833"/>
      <c r="C97" s="833"/>
      <c r="D97" s="834"/>
    </row>
    <row r="98" spans="1:4" ht="15.65" customHeight="1" thickTop="1" thickBot="1" x14ac:dyDescent="0.4">
      <c r="A98" s="843"/>
      <c r="B98" s="844"/>
      <c r="C98" s="844"/>
      <c r="D98" s="845"/>
    </row>
    <row r="99" spans="1:4" ht="15.65" customHeight="1" thickTop="1" thickBot="1" x14ac:dyDescent="0.4">
      <c r="A99" s="843"/>
      <c r="B99" s="844"/>
      <c r="C99" s="844"/>
      <c r="D99" s="845"/>
    </row>
    <row r="100" spans="1:4" ht="15.65" customHeight="1" thickTop="1" thickBot="1" x14ac:dyDescent="0.4">
      <c r="A100" s="843"/>
      <c r="B100" s="844"/>
      <c r="C100" s="844"/>
      <c r="D100" s="845"/>
    </row>
    <row r="101" spans="1:4" ht="47.15" customHeight="1" thickTop="1" thickBot="1" x14ac:dyDescent="0.4">
      <c r="A101" s="840" t="s">
        <v>1076</v>
      </c>
      <c r="B101" s="841"/>
      <c r="C101" s="841"/>
      <c r="D101" s="842"/>
    </row>
    <row r="102" spans="1:4" ht="15.65" customHeight="1" thickTop="1" thickBot="1" x14ac:dyDescent="0.4">
      <c r="A102" s="843"/>
      <c r="B102" s="844"/>
      <c r="C102" s="844"/>
      <c r="D102" s="845"/>
    </row>
    <row r="103" spans="1:4" ht="15.65" customHeight="1" thickTop="1" thickBot="1" x14ac:dyDescent="0.4">
      <c r="A103" s="843"/>
      <c r="B103" s="844"/>
      <c r="C103" s="844"/>
      <c r="D103" s="845"/>
    </row>
    <row r="104" spans="1:4" ht="15.65" customHeight="1" thickTop="1" thickBot="1" x14ac:dyDescent="0.4">
      <c r="A104" s="843"/>
      <c r="B104" s="844"/>
      <c r="C104" s="844"/>
      <c r="D104" s="845"/>
    </row>
    <row r="105" spans="1:4" ht="15.65" customHeight="1" thickTop="1" thickBot="1" x14ac:dyDescent="0.4">
      <c r="A105" s="840" t="s">
        <v>1078</v>
      </c>
      <c r="B105" s="841"/>
      <c r="C105" s="841"/>
      <c r="D105" s="842"/>
    </row>
    <row r="106" spans="1:4" ht="15.65" customHeight="1" thickTop="1" thickBot="1" x14ac:dyDescent="0.4">
      <c r="A106" s="843"/>
      <c r="B106" s="844"/>
      <c r="C106" s="844"/>
      <c r="D106" s="845"/>
    </row>
    <row r="107" spans="1:4" ht="15.65" customHeight="1" thickTop="1" thickBot="1" x14ac:dyDescent="0.4">
      <c r="A107" s="843"/>
      <c r="B107" s="844"/>
      <c r="C107" s="844"/>
      <c r="D107" s="845"/>
    </row>
    <row r="108" spans="1:4" ht="15.65" customHeight="1" thickTop="1" thickBot="1" x14ac:dyDescent="0.4">
      <c r="A108" s="843"/>
      <c r="B108" s="844"/>
      <c r="C108" s="844"/>
      <c r="D108" s="845"/>
    </row>
    <row r="109" spans="1:4" ht="15.65" customHeight="1" thickTop="1" thickBot="1" x14ac:dyDescent="0.4">
      <c r="A109" s="840" t="s">
        <v>1080</v>
      </c>
      <c r="B109" s="841"/>
      <c r="C109" s="841"/>
      <c r="D109" s="842"/>
    </row>
    <row r="110" spans="1:4" ht="15.65" customHeight="1" thickTop="1" thickBot="1" x14ac:dyDescent="0.4">
      <c r="A110" s="843"/>
      <c r="B110" s="844"/>
      <c r="C110" s="844"/>
      <c r="D110" s="845"/>
    </row>
    <row r="111" spans="1:4" ht="15.65" customHeight="1" thickTop="1" thickBot="1" x14ac:dyDescent="0.4">
      <c r="A111" s="843"/>
      <c r="B111" s="844"/>
      <c r="C111" s="844"/>
      <c r="D111" s="845"/>
    </row>
    <row r="112" spans="1:4" ht="15.65" customHeight="1" thickTop="1" thickBot="1" x14ac:dyDescent="0.4">
      <c r="A112" s="843"/>
      <c r="B112" s="844"/>
      <c r="C112" s="844"/>
      <c r="D112" s="845"/>
    </row>
    <row r="113" spans="1:4" ht="31.5" customHeight="1" thickTop="1" thickBot="1" x14ac:dyDescent="0.4">
      <c r="A113" s="840" t="s">
        <v>1079</v>
      </c>
      <c r="B113" s="841"/>
      <c r="C113" s="841"/>
      <c r="D113" s="842"/>
    </row>
    <row r="114" spans="1:4" ht="15.65" customHeight="1" thickTop="1" thickBot="1" x14ac:dyDescent="0.4">
      <c r="A114" s="843"/>
      <c r="B114" s="844"/>
      <c r="C114" s="844"/>
      <c r="D114" s="845"/>
    </row>
    <row r="115" spans="1:4" ht="15.65" customHeight="1" thickTop="1" thickBot="1" x14ac:dyDescent="0.4">
      <c r="A115" s="843"/>
      <c r="B115" s="844"/>
      <c r="C115" s="844"/>
      <c r="D115" s="845"/>
    </row>
    <row r="116" spans="1:4" ht="15.65" customHeight="1" thickTop="1" thickBot="1" x14ac:dyDescent="0.4">
      <c r="A116" s="843"/>
      <c r="B116" s="844"/>
      <c r="C116" s="844"/>
      <c r="D116" s="845"/>
    </row>
    <row r="117" spans="1:4" ht="32.5" customHeight="1" thickTop="1" thickBot="1" x14ac:dyDescent="0.4">
      <c r="A117" s="840" t="s">
        <v>1081</v>
      </c>
      <c r="B117" s="841"/>
      <c r="C117" s="841"/>
      <c r="D117" s="842"/>
    </row>
    <row r="118" spans="1:4" ht="15.65" customHeight="1" thickTop="1" thickBot="1" x14ac:dyDescent="0.4">
      <c r="A118" s="843"/>
      <c r="B118" s="844"/>
      <c r="C118" s="844"/>
      <c r="D118" s="845"/>
    </row>
    <row r="119" spans="1:4" ht="15.65" customHeight="1" thickTop="1" thickBot="1" x14ac:dyDescent="0.4">
      <c r="A119" s="843"/>
      <c r="B119" s="844"/>
      <c r="C119" s="844"/>
      <c r="D119" s="845"/>
    </row>
    <row r="120" spans="1:4" ht="15.65" customHeight="1" thickTop="1" thickBot="1" x14ac:dyDescent="0.4">
      <c r="A120" s="843"/>
      <c r="B120" s="844"/>
      <c r="C120" s="844"/>
      <c r="D120" s="845"/>
    </row>
    <row r="121" spans="1:4" ht="62.15" customHeight="1" thickTop="1" thickBot="1" x14ac:dyDescent="0.4">
      <c r="A121" s="840" t="s">
        <v>1082</v>
      </c>
      <c r="B121" s="841"/>
      <c r="C121" s="841"/>
      <c r="D121" s="842"/>
    </row>
    <row r="122" spans="1:4" ht="15.65" customHeight="1" thickTop="1" thickBot="1" x14ac:dyDescent="0.4">
      <c r="A122" s="843"/>
      <c r="B122" s="844"/>
      <c r="C122" s="844"/>
      <c r="D122" s="845"/>
    </row>
    <row r="123" spans="1:4" ht="15.65" customHeight="1" thickTop="1" thickBot="1" x14ac:dyDescent="0.4">
      <c r="A123" s="843"/>
      <c r="B123" s="844"/>
      <c r="C123" s="844"/>
      <c r="D123" s="845"/>
    </row>
    <row r="124" spans="1:4" ht="15.5" thickTop="1" thickBot="1" x14ac:dyDescent="0.4">
      <c r="A124" s="843"/>
      <c r="B124" s="844"/>
      <c r="C124" s="844"/>
      <c r="D124" s="845"/>
    </row>
    <row r="125" spans="1:4" ht="29.15" customHeight="1" thickTop="1" thickBot="1" x14ac:dyDescent="0.4">
      <c r="A125" s="840" t="s">
        <v>1083</v>
      </c>
      <c r="B125" s="841"/>
      <c r="C125" s="841"/>
      <c r="D125" s="842"/>
    </row>
    <row r="126" spans="1:4" ht="15.5" thickTop="1" thickBot="1" x14ac:dyDescent="0.4">
      <c r="A126" s="843"/>
      <c r="B126" s="844"/>
      <c r="C126" s="844"/>
      <c r="D126" s="845"/>
    </row>
    <row r="127" spans="1:4" ht="15.5" thickTop="1" thickBot="1" x14ac:dyDescent="0.4">
      <c r="A127" s="843"/>
      <c r="B127" s="844"/>
      <c r="C127" s="844"/>
      <c r="D127" s="845"/>
    </row>
    <row r="128" spans="1:4" ht="15.5" thickTop="1" thickBot="1" x14ac:dyDescent="0.4">
      <c r="A128" s="843"/>
      <c r="B128" s="844"/>
      <c r="C128" s="844"/>
      <c r="D128" s="845"/>
    </row>
    <row r="129" spans="1:9" ht="15" thickTop="1" x14ac:dyDescent="0.35"/>
    <row r="131" spans="1:9" ht="15" thickBot="1" x14ac:dyDescent="0.4"/>
    <row r="132" spans="1:9" ht="21" thickTop="1" thickBot="1" x14ac:dyDescent="0.4">
      <c r="A132" s="877" t="s">
        <v>50</v>
      </c>
      <c r="B132" s="878" t="s">
        <v>8</v>
      </c>
      <c r="C132" s="878"/>
      <c r="D132" s="878"/>
    </row>
    <row r="133" spans="1:9" ht="21" thickTop="1" thickBot="1" x14ac:dyDescent="0.4">
      <c r="A133" s="877"/>
      <c r="B133" s="26" t="s">
        <v>1</v>
      </c>
      <c r="C133" s="885">
        <f>C6</f>
        <v>0</v>
      </c>
      <c r="D133" s="885"/>
    </row>
    <row r="134" spans="1:9" ht="19" customHeight="1" thickTop="1" thickBot="1" x14ac:dyDescent="0.4">
      <c r="A134" s="877"/>
      <c r="B134" s="897" t="s">
        <v>2</v>
      </c>
      <c r="C134" s="882"/>
      <c r="D134" s="882"/>
    </row>
    <row r="135" spans="1:9" ht="70" customHeight="1" thickTop="1" thickBot="1" x14ac:dyDescent="0.4">
      <c r="A135" s="877"/>
      <c r="B135" s="897"/>
      <c r="C135" s="882"/>
      <c r="D135" s="882"/>
      <c r="F135" s="838" t="s">
        <v>1069</v>
      </c>
      <c r="G135" s="839"/>
    </row>
    <row r="136" spans="1:9" ht="21" thickTop="1" thickBot="1" x14ac:dyDescent="0.4">
      <c r="A136" s="877"/>
      <c r="B136" s="879" t="s">
        <v>3</v>
      </c>
      <c r="C136" s="879"/>
      <c r="D136" s="879"/>
      <c r="F136" s="846" t="s">
        <v>1071</v>
      </c>
      <c r="G136" s="847"/>
    </row>
    <row r="137" spans="1:9" ht="45.65" customHeight="1" thickTop="1" thickBot="1" x14ac:dyDescent="0.4">
      <c r="A137" s="877"/>
      <c r="B137" s="12" t="s">
        <v>4</v>
      </c>
      <c r="C137" s="880"/>
      <c r="D137" s="880"/>
    </row>
    <row r="138" spans="1:9" ht="45.65" customHeight="1" thickTop="1" thickBot="1" x14ac:dyDescent="0.4">
      <c r="A138" s="877"/>
      <c r="B138" s="12" t="s">
        <v>5</v>
      </c>
      <c r="C138" s="880"/>
      <c r="D138" s="880"/>
    </row>
    <row r="139" spans="1:9" ht="45.65" customHeight="1" thickTop="1" thickBot="1" x14ac:dyDescent="0.4">
      <c r="A139" s="877"/>
      <c r="B139" s="12" t="s">
        <v>6</v>
      </c>
      <c r="C139" s="880"/>
      <c r="D139" s="880"/>
    </row>
    <row r="140" spans="1:9" ht="45" customHeight="1" thickTop="1" thickBot="1" x14ac:dyDescent="0.4">
      <c r="A140" s="877"/>
      <c r="B140" s="14" t="s">
        <v>7</v>
      </c>
      <c r="C140" s="871"/>
      <c r="D140" s="871"/>
    </row>
    <row r="141" spans="1:9" ht="26.15" customHeight="1" thickTop="1" x14ac:dyDescent="0.35"/>
    <row r="142" spans="1:9" ht="15" thickBot="1" x14ac:dyDescent="0.4"/>
    <row r="143" spans="1:9" ht="21" customHeight="1" thickTop="1" thickBot="1" x14ac:dyDescent="0.4">
      <c r="A143" s="890" t="s">
        <v>52</v>
      </c>
      <c r="B143" s="878" t="s">
        <v>51</v>
      </c>
      <c r="C143" s="878"/>
      <c r="D143" s="881"/>
      <c r="E143" s="850" t="s">
        <v>1106</v>
      </c>
      <c r="F143" s="851"/>
      <c r="G143" s="851"/>
      <c r="H143" s="851"/>
      <c r="I143" s="851"/>
    </row>
    <row r="144" spans="1:9" ht="21" customHeight="1" thickTop="1" thickBot="1" x14ac:dyDescent="0.4">
      <c r="A144" s="890"/>
      <c r="B144" s="11" t="s">
        <v>1</v>
      </c>
      <c r="C144" s="811">
        <f>C6</f>
        <v>0</v>
      </c>
      <c r="D144" s="843"/>
      <c r="E144" s="850"/>
      <c r="F144" s="851"/>
      <c r="G144" s="851"/>
      <c r="H144" s="851"/>
      <c r="I144" s="851"/>
    </row>
    <row r="145" spans="1:9" ht="23.15" customHeight="1" thickTop="1" thickBot="1" x14ac:dyDescent="0.4">
      <c r="A145" s="890"/>
      <c r="B145" s="10" t="s">
        <v>13</v>
      </c>
      <c r="C145" s="811" t="s">
        <v>14</v>
      </c>
      <c r="D145" s="811"/>
      <c r="E145" s="652"/>
      <c r="F145" s="1"/>
      <c r="G145" s="1"/>
      <c r="H145" s="1"/>
      <c r="I145" s="1"/>
    </row>
    <row r="146" spans="1:9" ht="15.5" thickTop="1" thickBot="1" x14ac:dyDescent="0.4">
      <c r="A146" s="890"/>
      <c r="B146" s="811"/>
      <c r="C146" s="811"/>
      <c r="D146" s="811"/>
    </row>
    <row r="147" spans="1:9" ht="15.5" thickTop="1" thickBot="1" x14ac:dyDescent="0.4">
      <c r="A147" s="890"/>
      <c r="B147" s="811"/>
      <c r="C147" s="811"/>
      <c r="D147" s="811"/>
      <c r="F147" s="838" t="s">
        <v>1069</v>
      </c>
      <c r="G147" s="839"/>
    </row>
    <row r="148" spans="1:9" ht="15.5" thickTop="1" thickBot="1" x14ac:dyDescent="0.4">
      <c r="A148" s="890"/>
      <c r="B148" s="811"/>
      <c r="C148" s="811"/>
      <c r="D148" s="811"/>
      <c r="F148" s="846" t="s">
        <v>1071</v>
      </c>
      <c r="G148" s="847"/>
    </row>
    <row r="149" spans="1:9" ht="15.5" thickTop="1" thickBot="1" x14ac:dyDescent="0.4">
      <c r="A149" s="890"/>
      <c r="B149" s="811"/>
      <c r="C149" s="811"/>
      <c r="D149" s="811"/>
    </row>
    <row r="150" spans="1:9" ht="15.5" thickTop="1" thickBot="1" x14ac:dyDescent="0.4">
      <c r="A150" s="890"/>
      <c r="B150" s="811"/>
      <c r="C150" s="811"/>
      <c r="D150" s="811"/>
    </row>
    <row r="151" spans="1:9" ht="15.5" thickTop="1" thickBot="1" x14ac:dyDescent="0.4">
      <c r="A151" s="890"/>
      <c r="B151" s="811"/>
      <c r="C151" s="811"/>
      <c r="D151" s="811"/>
    </row>
    <row r="152" spans="1:9" ht="15.5" thickTop="1" thickBot="1" x14ac:dyDescent="0.4">
      <c r="A152" s="890"/>
      <c r="B152" s="811"/>
      <c r="C152" s="811"/>
      <c r="D152" s="811"/>
    </row>
    <row r="153" spans="1:9" ht="15.5" thickTop="1" thickBot="1" x14ac:dyDescent="0.4">
      <c r="A153" s="890"/>
      <c r="B153" s="811"/>
      <c r="C153" s="811"/>
      <c r="D153" s="811"/>
    </row>
    <row r="154" spans="1:9" ht="15.5" thickTop="1" thickBot="1" x14ac:dyDescent="0.4">
      <c r="A154" s="890"/>
      <c r="B154" s="811"/>
      <c r="C154" s="811"/>
      <c r="D154" s="811"/>
    </row>
    <row r="155" spans="1:9" ht="15.5" thickTop="1" thickBot="1" x14ac:dyDescent="0.4">
      <c r="A155" s="890"/>
      <c r="B155" s="811"/>
      <c r="C155" s="811"/>
      <c r="D155" s="811"/>
    </row>
    <row r="156" spans="1:9" ht="15.5" thickTop="1" thickBot="1" x14ac:dyDescent="0.4">
      <c r="A156" s="890"/>
      <c r="B156" s="811"/>
      <c r="C156" s="811"/>
      <c r="D156" s="811"/>
    </row>
    <row r="157" spans="1:9" ht="15.5" thickTop="1" thickBot="1" x14ac:dyDescent="0.4">
      <c r="A157" s="890"/>
      <c r="B157" s="811"/>
      <c r="C157" s="811"/>
      <c r="D157" s="811"/>
    </row>
    <row r="158" spans="1:9" ht="15.5" thickTop="1" thickBot="1" x14ac:dyDescent="0.4">
      <c r="A158" s="890"/>
      <c r="B158" s="811"/>
      <c r="C158" s="811"/>
      <c r="D158" s="811"/>
    </row>
    <row r="159" spans="1:9" ht="15.5" thickTop="1" thickBot="1" x14ac:dyDescent="0.4">
      <c r="A159" s="890"/>
      <c r="B159" s="811"/>
      <c r="C159" s="811"/>
      <c r="D159" s="811"/>
    </row>
    <row r="160" spans="1:9" ht="15.5" thickTop="1" thickBot="1" x14ac:dyDescent="0.4">
      <c r="A160" s="890"/>
      <c r="B160" s="811"/>
      <c r="C160" s="811"/>
      <c r="D160" s="811"/>
    </row>
    <row r="161" spans="1:4" ht="15.5" thickTop="1" thickBot="1" x14ac:dyDescent="0.4">
      <c r="A161" s="890"/>
      <c r="B161" s="811"/>
      <c r="C161" s="811"/>
      <c r="D161" s="811"/>
    </row>
    <row r="162" spans="1:4" ht="15.5" thickTop="1" thickBot="1" x14ac:dyDescent="0.4">
      <c r="A162" s="890"/>
      <c r="B162" s="811"/>
      <c r="C162" s="811"/>
      <c r="D162" s="811"/>
    </row>
    <row r="163" spans="1:4" ht="15.5" thickTop="1" thickBot="1" x14ac:dyDescent="0.4">
      <c r="A163" s="890"/>
      <c r="B163" s="811"/>
      <c r="C163" s="811"/>
      <c r="D163" s="811"/>
    </row>
    <row r="164" spans="1:4" ht="15.5" thickTop="1" thickBot="1" x14ac:dyDescent="0.4">
      <c r="A164" s="890"/>
      <c r="B164" s="811"/>
      <c r="C164" s="811"/>
      <c r="D164" s="811"/>
    </row>
    <row r="165" spans="1:4" ht="15.5" thickTop="1" thickBot="1" x14ac:dyDescent="0.4">
      <c r="A165" s="890"/>
      <c r="B165" s="811"/>
      <c r="C165" s="811"/>
      <c r="D165" s="811"/>
    </row>
    <row r="166" spans="1:4" ht="15.5" thickTop="1" thickBot="1" x14ac:dyDescent="0.4">
      <c r="A166" s="890"/>
      <c r="B166" s="811"/>
      <c r="C166" s="811"/>
      <c r="D166" s="811"/>
    </row>
    <row r="167" spans="1:4" ht="15.5" thickTop="1" thickBot="1" x14ac:dyDescent="0.4">
      <c r="A167" s="890"/>
      <c r="B167" s="811"/>
      <c r="C167" s="811"/>
      <c r="D167" s="811"/>
    </row>
    <row r="168" spans="1:4" ht="15.5" thickTop="1" thickBot="1" x14ac:dyDescent="0.4">
      <c r="A168" s="890"/>
      <c r="B168" s="811"/>
      <c r="C168" s="811"/>
      <c r="D168" s="811"/>
    </row>
    <row r="169" spans="1:4" ht="15.5" thickTop="1" thickBot="1" x14ac:dyDescent="0.4">
      <c r="A169" s="890"/>
      <c r="B169" s="811"/>
      <c r="C169" s="811"/>
      <c r="D169" s="811"/>
    </row>
    <row r="170" spans="1:4" ht="15" thickTop="1" x14ac:dyDescent="0.35"/>
    <row r="172" spans="1:4" ht="15" thickBot="1" x14ac:dyDescent="0.4"/>
    <row r="173" spans="1:4" x14ac:dyDescent="0.35">
      <c r="A173" s="642"/>
      <c r="B173" s="643" t="s">
        <v>1086</v>
      </c>
      <c r="C173" s="644" t="s">
        <v>1087</v>
      </c>
    </row>
    <row r="174" spans="1:4" x14ac:dyDescent="0.35">
      <c r="A174" s="891" t="s">
        <v>1088</v>
      </c>
      <c r="B174" s="641" t="s">
        <v>1089</v>
      </c>
      <c r="C174" s="892" t="s">
        <v>1091</v>
      </c>
    </row>
    <row r="175" spans="1:4" ht="18" x14ac:dyDescent="0.35">
      <c r="A175" s="891"/>
      <c r="B175" s="641" t="s">
        <v>1090</v>
      </c>
      <c r="C175" s="892"/>
    </row>
    <row r="176" spans="1:4" ht="36" x14ac:dyDescent="0.35">
      <c r="A176" s="647" t="s">
        <v>1092</v>
      </c>
      <c r="B176" s="640" t="s">
        <v>1093</v>
      </c>
      <c r="C176" s="648" t="s">
        <v>1094</v>
      </c>
    </row>
    <row r="177" spans="1:3" ht="18" x14ac:dyDescent="0.35">
      <c r="A177" s="645" t="s">
        <v>1095</v>
      </c>
      <c r="B177" s="641" t="s">
        <v>1096</v>
      </c>
      <c r="C177" s="646" t="s">
        <v>1097</v>
      </c>
    </row>
    <row r="178" spans="1:3" x14ac:dyDescent="0.35">
      <c r="A178" s="647" t="s">
        <v>1098</v>
      </c>
      <c r="B178" s="640" t="s">
        <v>1099</v>
      </c>
      <c r="C178" s="648" t="s">
        <v>1100</v>
      </c>
    </row>
    <row r="179" spans="1:3" ht="15" thickBot="1" x14ac:dyDescent="0.4">
      <c r="A179" s="649" t="s">
        <v>1101</v>
      </c>
      <c r="B179" s="650" t="s">
        <v>1102</v>
      </c>
      <c r="C179" s="651" t="s">
        <v>1103</v>
      </c>
    </row>
  </sheetData>
  <mergeCells count="116">
    <mergeCell ref="A174:A175"/>
    <mergeCell ref="C174:C175"/>
    <mergeCell ref="E5:I5"/>
    <mergeCell ref="E84:I84"/>
    <mergeCell ref="B2:D2"/>
    <mergeCell ref="B3:D3"/>
    <mergeCell ref="A43:D45"/>
    <mergeCell ref="A46:D46"/>
    <mergeCell ref="B134:B135"/>
    <mergeCell ref="C134:D135"/>
    <mergeCell ref="A126:D128"/>
    <mergeCell ref="F94:G94"/>
    <mergeCell ref="F95:G95"/>
    <mergeCell ref="F96:G96"/>
    <mergeCell ref="B86:B87"/>
    <mergeCell ref="C86:D87"/>
    <mergeCell ref="A118:D120"/>
    <mergeCell ref="A121:D121"/>
    <mergeCell ref="A122:D124"/>
    <mergeCell ref="A125:D125"/>
    <mergeCell ref="A109:D109"/>
    <mergeCell ref="A110:D112"/>
    <mergeCell ref="A113:D113"/>
    <mergeCell ref="A114:D116"/>
    <mergeCell ref="C164:D166"/>
    <mergeCell ref="C167:D169"/>
    <mergeCell ref="B143:D143"/>
    <mergeCell ref="A143:A169"/>
    <mergeCell ref="B164:B166"/>
    <mergeCell ref="B167:B169"/>
    <mergeCell ref="C145:D145"/>
    <mergeCell ref="C146:D148"/>
    <mergeCell ref="C149:D151"/>
    <mergeCell ref="C152:D154"/>
    <mergeCell ref="C155:D157"/>
    <mergeCell ref="C158:D160"/>
    <mergeCell ref="B155:B157"/>
    <mergeCell ref="B158:B160"/>
    <mergeCell ref="B161:B163"/>
    <mergeCell ref="C161:D163"/>
    <mergeCell ref="B146:B148"/>
    <mergeCell ref="B149:B151"/>
    <mergeCell ref="B152:B154"/>
    <mergeCell ref="C144:D144"/>
    <mergeCell ref="C140:D140"/>
    <mergeCell ref="A8:A20"/>
    <mergeCell ref="A68:A81"/>
    <mergeCell ref="A84:A92"/>
    <mergeCell ref="A132:A140"/>
    <mergeCell ref="C92:D92"/>
    <mergeCell ref="B132:D132"/>
    <mergeCell ref="B136:D136"/>
    <mergeCell ref="C137:D137"/>
    <mergeCell ref="C138:D138"/>
    <mergeCell ref="C139:D139"/>
    <mergeCell ref="B84:D84"/>
    <mergeCell ref="C89:D89"/>
    <mergeCell ref="C90:D90"/>
    <mergeCell ref="C91:D91"/>
    <mergeCell ref="B88:D88"/>
    <mergeCell ref="C71:D71"/>
    <mergeCell ref="B73:D73"/>
    <mergeCell ref="C85:D85"/>
    <mergeCell ref="C133:D133"/>
    <mergeCell ref="C69:D69"/>
    <mergeCell ref="A26:D26"/>
    <mergeCell ref="A25:D25"/>
    <mergeCell ref="A94:D95"/>
    <mergeCell ref="B5:D5"/>
    <mergeCell ref="C6:D6"/>
    <mergeCell ref="C8:D8"/>
    <mergeCell ref="B10:D10"/>
    <mergeCell ref="C20:D20"/>
    <mergeCell ref="B68:D68"/>
    <mergeCell ref="A22:D23"/>
    <mergeCell ref="A24:D24"/>
    <mergeCell ref="A27:D29"/>
    <mergeCell ref="A30:D30"/>
    <mergeCell ref="A31:D33"/>
    <mergeCell ref="A34:D34"/>
    <mergeCell ref="A35:D37"/>
    <mergeCell ref="A50:D50"/>
    <mergeCell ref="A51:D53"/>
    <mergeCell ref="A54:D54"/>
    <mergeCell ref="A55:D57"/>
    <mergeCell ref="A58:D58"/>
    <mergeCell ref="A59:D61"/>
    <mergeCell ref="A62:D62"/>
    <mergeCell ref="A63:D65"/>
    <mergeCell ref="A38:D38"/>
    <mergeCell ref="A39:D41"/>
    <mergeCell ref="A42:D42"/>
    <mergeCell ref="F147:G147"/>
    <mergeCell ref="F148:G148"/>
    <mergeCell ref="F136:G136"/>
    <mergeCell ref="F88:G88"/>
    <mergeCell ref="F73:G73"/>
    <mergeCell ref="F9:G9"/>
    <mergeCell ref="F74:G74"/>
    <mergeCell ref="F89:G89"/>
    <mergeCell ref="F23:G23"/>
    <mergeCell ref="F24:G24"/>
    <mergeCell ref="F27:G27"/>
    <mergeCell ref="E143:I144"/>
    <mergeCell ref="A97:D97"/>
    <mergeCell ref="A47:D49"/>
    <mergeCell ref="F8:G8"/>
    <mergeCell ref="F72:G72"/>
    <mergeCell ref="F87:G87"/>
    <mergeCell ref="F135:G135"/>
    <mergeCell ref="A117:D117"/>
    <mergeCell ref="A98:D100"/>
    <mergeCell ref="A101:D101"/>
    <mergeCell ref="A102:D104"/>
    <mergeCell ref="A105:D105"/>
    <mergeCell ref="A106:D108"/>
  </mergeCells>
  <hyperlinks>
    <hyperlink ref="F8:G8" location="INDICE!A1" display="IR AL INDICE" xr:uid="{00000000-0004-0000-0100-000000000000}"/>
    <hyperlink ref="F72:G72" location="INDICE!A1" display="IR AL INDICE" xr:uid="{00000000-0004-0000-0100-000001000000}"/>
    <hyperlink ref="F87:G87" location="INDICE!A1" display="IR AL INDICE" xr:uid="{00000000-0004-0000-0100-000002000000}"/>
    <hyperlink ref="F135:G135" location="INDICE!A1" display="IR AL INDICE" xr:uid="{00000000-0004-0000-0100-000003000000}"/>
    <hyperlink ref="F147:G147" location="INDICE!A1" display="IR AL INDICE" xr:uid="{00000000-0004-0000-0100-000004000000}"/>
    <hyperlink ref="F148:G148" location="'1 MyV'!A1" display="IR A ARRIBA" xr:uid="{00000000-0004-0000-0100-000005000000}"/>
    <hyperlink ref="F136:G136" location="'1 MyV'!A1" display="IR A ARRIBA" xr:uid="{00000000-0004-0000-0100-000006000000}"/>
    <hyperlink ref="F88:G88" location="'1 MyV'!A1" display="IR A ARRIBA" xr:uid="{00000000-0004-0000-0100-000007000000}"/>
    <hyperlink ref="F73:G73" location="'1 MyV'!A1" display="IR A ARRIBA" xr:uid="{00000000-0004-0000-0100-000008000000}"/>
    <hyperlink ref="F9:G9" location="'1 MyV'!A64" display="IR AL FINAL" xr:uid="{00000000-0004-0000-0100-000009000000}"/>
    <hyperlink ref="F74:G74" location="'1 MyV'!A64" display="IR AL FINAL" xr:uid="{00000000-0004-0000-0100-00000A000000}"/>
    <hyperlink ref="F89:G89" location="'1 MyV'!A64" display="IR AL FINAL" xr:uid="{00000000-0004-0000-0100-00000B000000}"/>
    <hyperlink ref="F23:G23" location="INDICE!A1" display="IR AL INDICE" xr:uid="{00000000-0004-0000-0100-00000C000000}"/>
    <hyperlink ref="F24:G24" location="'1 MyV'!A1" display="IR A ARRIBA" xr:uid="{00000000-0004-0000-0100-00000D000000}"/>
    <hyperlink ref="F27:G27" location="'1 MyV'!A64" display="IR AL FINAL" xr:uid="{00000000-0004-0000-0100-00000E000000}"/>
    <hyperlink ref="F94:G94" location="INDICE!A1" display="IR AL INDICE" xr:uid="{00000000-0004-0000-0100-00000F000000}"/>
    <hyperlink ref="F95:G95" location="'1 MyV'!A1" display="IR A ARRIBA" xr:uid="{00000000-0004-0000-0100-000010000000}"/>
    <hyperlink ref="F96:G96" location="'1 MyV'!A64" display="IR AL FINAL" xr:uid="{00000000-0004-0000-0100-000011000000}"/>
  </hyperlinks>
  <pageMargins left="0.7" right="0.7" top="0.75" bottom="0.75" header="0.3" footer="0.3"/>
  <pageSetup orientation="portrait" horizontalDpi="4294967293" verticalDpi="9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rgb="FFFFC000"/>
  </sheetPr>
  <dimension ref="A1:M189"/>
  <sheetViews>
    <sheetView topLeftCell="A7" workbookViewId="0">
      <selection activeCell="B45" sqref="B45"/>
    </sheetView>
  </sheetViews>
  <sheetFormatPr baseColWidth="10" defaultRowHeight="10.5" x14ac:dyDescent="0.25"/>
  <cols>
    <col min="1" max="1" width="3.1796875" style="761" customWidth="1"/>
    <col min="2" max="2" width="26.08984375" style="761" customWidth="1"/>
    <col min="3" max="3" width="10.26953125" style="761" customWidth="1"/>
    <col min="4" max="6" width="6.90625" style="761" customWidth="1"/>
    <col min="7" max="7" width="9.7265625" style="761" customWidth="1"/>
    <col min="8" max="8" width="6.1796875" style="761" customWidth="1"/>
    <col min="9" max="16384" width="10.90625" style="761"/>
  </cols>
  <sheetData>
    <row r="1" spans="1:13" x14ac:dyDescent="0.25">
      <c r="B1" s="924" t="s">
        <v>1052</v>
      </c>
      <c r="C1" s="924"/>
      <c r="D1" s="924"/>
      <c r="E1" s="924"/>
      <c r="F1" s="924"/>
      <c r="G1" s="924"/>
    </row>
    <row r="2" spans="1:13" x14ac:dyDescent="0.25">
      <c r="B2" s="924"/>
      <c r="C2" s="924"/>
      <c r="D2" s="924"/>
      <c r="E2" s="924"/>
      <c r="F2" s="924"/>
      <c r="G2" s="924"/>
    </row>
    <row r="3" spans="1:13" ht="23.15" customHeight="1" x14ac:dyDescent="0.25">
      <c r="B3" s="761" t="s">
        <v>1053</v>
      </c>
      <c r="C3" s="924">
        <f>INDICE!I1</f>
        <v>0</v>
      </c>
      <c r="D3" s="924"/>
      <c r="E3" s="924"/>
      <c r="F3" s="924"/>
      <c r="G3" s="924"/>
    </row>
    <row r="4" spans="1:13" ht="11" thickBot="1" x14ac:dyDescent="0.3"/>
    <row r="5" spans="1:13" ht="15.65" customHeight="1" thickTop="1" thickBot="1" x14ac:dyDescent="0.3">
      <c r="C5" s="915" t="s">
        <v>44</v>
      </c>
      <c r="D5" s="917"/>
      <c r="E5" s="764"/>
      <c r="F5" s="915" t="s">
        <v>45</v>
      </c>
      <c r="G5" s="917"/>
      <c r="I5" s="918" t="s">
        <v>1069</v>
      </c>
      <c r="J5" s="919"/>
    </row>
    <row r="6" spans="1:13" ht="11.5" thickTop="1" thickBot="1" x14ac:dyDescent="0.3">
      <c r="A6" s="764"/>
      <c r="B6" s="764" t="s">
        <v>1122</v>
      </c>
      <c r="C6" s="765">
        <v>1</v>
      </c>
      <c r="D6" s="765">
        <v>2</v>
      </c>
      <c r="E6" s="765">
        <v>3</v>
      </c>
      <c r="F6" s="765">
        <v>4</v>
      </c>
      <c r="G6" s="765">
        <v>5</v>
      </c>
      <c r="I6" s="922" t="s">
        <v>1070</v>
      </c>
      <c r="J6" s="923"/>
    </row>
    <row r="7" spans="1:13" ht="11.5" thickTop="1" thickBot="1" x14ac:dyDescent="0.3">
      <c r="A7" s="765" t="s">
        <v>32</v>
      </c>
      <c r="B7" s="764" t="s">
        <v>33</v>
      </c>
      <c r="C7" s="766" t="s">
        <v>38</v>
      </c>
      <c r="D7" s="766" t="s">
        <v>39</v>
      </c>
      <c r="E7" s="764" t="s">
        <v>37</v>
      </c>
      <c r="F7" s="767" t="s">
        <v>40</v>
      </c>
      <c r="G7" s="767" t="s">
        <v>41</v>
      </c>
    </row>
    <row r="8" spans="1:13" ht="11.5" thickTop="1" thickBot="1" x14ac:dyDescent="0.3">
      <c r="A8" s="764">
        <v>1</v>
      </c>
      <c r="B8" s="768" t="s">
        <v>1124</v>
      </c>
      <c r="C8" s="766"/>
      <c r="D8" s="766">
        <v>2</v>
      </c>
      <c r="E8" s="764"/>
      <c r="F8" s="767"/>
      <c r="G8" s="767"/>
    </row>
    <row r="9" spans="1:13" ht="11.5" thickTop="1" thickBot="1" x14ac:dyDescent="0.3">
      <c r="A9" s="764">
        <v>2</v>
      </c>
      <c r="B9" s="768" t="s">
        <v>1125</v>
      </c>
      <c r="C9" s="766"/>
      <c r="D9" s="766"/>
      <c r="E9" s="764"/>
      <c r="F9" s="767"/>
      <c r="G9" s="767">
        <v>5</v>
      </c>
      <c r="I9" s="915" t="s">
        <v>1122</v>
      </c>
      <c r="J9" s="916"/>
      <c r="K9" s="916"/>
      <c r="L9" s="916"/>
      <c r="M9" s="917"/>
    </row>
    <row r="10" spans="1:13" ht="11.5" thickTop="1" thickBot="1" x14ac:dyDescent="0.3">
      <c r="A10" s="764">
        <v>3</v>
      </c>
      <c r="B10" s="768" t="s">
        <v>53</v>
      </c>
      <c r="C10" s="766"/>
      <c r="D10" s="766"/>
      <c r="E10" s="764">
        <v>3</v>
      </c>
      <c r="F10" s="767"/>
      <c r="G10" s="767"/>
      <c r="I10" s="911" t="s">
        <v>44</v>
      </c>
      <c r="J10" s="911"/>
      <c r="K10" s="764"/>
      <c r="L10" s="911" t="s">
        <v>45</v>
      </c>
      <c r="M10" s="911"/>
    </row>
    <row r="11" spans="1:13" ht="11.5" thickTop="1" thickBot="1" x14ac:dyDescent="0.3">
      <c r="A11" s="764">
        <v>4</v>
      </c>
      <c r="B11" s="768" t="s">
        <v>54</v>
      </c>
      <c r="C11" s="766"/>
      <c r="D11" s="766">
        <v>2</v>
      </c>
      <c r="E11" s="764"/>
      <c r="F11" s="767"/>
      <c r="G11" s="767"/>
      <c r="I11" s="765">
        <v>1</v>
      </c>
      <c r="J11" s="765">
        <v>2</v>
      </c>
      <c r="K11" s="765">
        <v>3</v>
      </c>
      <c r="L11" s="765">
        <v>4</v>
      </c>
      <c r="M11" s="765">
        <v>5</v>
      </c>
    </row>
    <row r="12" spans="1:13" ht="11.5" thickTop="1" thickBot="1" x14ac:dyDescent="0.3">
      <c r="A12" s="764">
        <v>5</v>
      </c>
      <c r="B12" s="768" t="s">
        <v>1126</v>
      </c>
      <c r="C12" s="766"/>
      <c r="D12" s="766"/>
      <c r="E12" s="764"/>
      <c r="F12" s="767"/>
      <c r="G12" s="767">
        <v>5</v>
      </c>
      <c r="I12" s="770" t="s">
        <v>38</v>
      </c>
      <c r="J12" s="770" t="s">
        <v>39</v>
      </c>
      <c r="K12" s="771" t="s">
        <v>37</v>
      </c>
      <c r="L12" s="772" t="s">
        <v>40</v>
      </c>
      <c r="M12" s="772" t="s">
        <v>41</v>
      </c>
    </row>
    <row r="13" spans="1:13" ht="11.5" thickTop="1" thickBot="1" x14ac:dyDescent="0.3">
      <c r="A13" s="764">
        <v>6</v>
      </c>
      <c r="B13" s="768" t="s">
        <v>55</v>
      </c>
      <c r="C13" s="766"/>
      <c r="D13" s="766"/>
      <c r="E13" s="764">
        <v>3</v>
      </c>
      <c r="F13" s="767"/>
      <c r="G13" s="767"/>
      <c r="I13" s="773">
        <f>C28</f>
        <v>5</v>
      </c>
      <c r="J13" s="773">
        <f t="shared" ref="J13:M13" si="0">D28</f>
        <v>12</v>
      </c>
      <c r="K13" s="773">
        <f t="shared" si="0"/>
        <v>12</v>
      </c>
      <c r="L13" s="773">
        <f t="shared" si="0"/>
        <v>0</v>
      </c>
      <c r="M13" s="773">
        <f t="shared" si="0"/>
        <v>25</v>
      </c>
    </row>
    <row r="14" spans="1:13" ht="22" thickTop="1" thickBot="1" x14ac:dyDescent="0.3">
      <c r="A14" s="764">
        <v>7</v>
      </c>
      <c r="B14" s="774" t="s">
        <v>1145</v>
      </c>
      <c r="C14" s="766"/>
      <c r="D14" s="766"/>
      <c r="E14" s="764"/>
      <c r="F14" s="767"/>
      <c r="G14" s="767">
        <v>5</v>
      </c>
    </row>
    <row r="15" spans="1:13" ht="11.5" thickTop="1" thickBot="1" x14ac:dyDescent="0.3">
      <c r="A15" s="764">
        <v>8</v>
      </c>
      <c r="B15" s="768" t="s">
        <v>57</v>
      </c>
      <c r="C15" s="766">
        <v>1</v>
      </c>
      <c r="D15" s="766"/>
      <c r="E15" s="764"/>
      <c r="F15" s="767"/>
      <c r="G15" s="767"/>
    </row>
    <row r="16" spans="1:13" ht="11.5" thickTop="1" thickBot="1" x14ac:dyDescent="0.3">
      <c r="A16" s="764">
        <v>9</v>
      </c>
      <c r="B16" s="768" t="s">
        <v>61</v>
      </c>
      <c r="C16" s="766"/>
      <c r="D16" s="766"/>
      <c r="E16" s="764"/>
      <c r="F16" s="767"/>
      <c r="G16" s="767">
        <v>5</v>
      </c>
    </row>
    <row r="17" spans="1:10" ht="11.5" thickTop="1" thickBot="1" x14ac:dyDescent="0.3">
      <c r="A17" s="764">
        <v>10</v>
      </c>
      <c r="B17" s="768" t="s">
        <v>62</v>
      </c>
      <c r="C17" s="766"/>
      <c r="D17" s="766">
        <v>2</v>
      </c>
      <c r="E17" s="764"/>
      <c r="F17" s="767"/>
      <c r="G17" s="767"/>
    </row>
    <row r="18" spans="1:10" ht="11.5" thickTop="1" thickBot="1" x14ac:dyDescent="0.3">
      <c r="A18" s="764">
        <v>11</v>
      </c>
      <c r="B18" s="768" t="s">
        <v>63</v>
      </c>
      <c r="C18" s="766">
        <v>1</v>
      </c>
      <c r="D18" s="766"/>
      <c r="E18" s="764"/>
      <c r="F18" s="767"/>
      <c r="G18" s="767"/>
    </row>
    <row r="19" spans="1:10" ht="11.5" thickTop="1" thickBot="1" x14ac:dyDescent="0.3">
      <c r="A19" s="764">
        <v>12</v>
      </c>
      <c r="B19" s="768" t="s">
        <v>58</v>
      </c>
      <c r="C19" s="766">
        <v>1</v>
      </c>
      <c r="D19" s="766"/>
      <c r="E19" s="764"/>
      <c r="F19" s="767"/>
      <c r="G19" s="767"/>
    </row>
    <row r="20" spans="1:10" ht="11.5" thickTop="1" thickBot="1" x14ac:dyDescent="0.3">
      <c r="A20" s="764">
        <v>13</v>
      </c>
      <c r="B20" s="768" t="s">
        <v>59</v>
      </c>
      <c r="C20" s="766"/>
      <c r="D20" s="766"/>
      <c r="E20" s="764">
        <v>3</v>
      </c>
      <c r="F20" s="767"/>
      <c r="G20" s="767"/>
    </row>
    <row r="21" spans="1:10" ht="11.5" thickTop="1" thickBot="1" x14ac:dyDescent="0.3">
      <c r="A21" s="764">
        <v>14</v>
      </c>
      <c r="B21" s="768" t="s">
        <v>60</v>
      </c>
      <c r="C21" s="766"/>
      <c r="D21" s="766">
        <v>2</v>
      </c>
      <c r="E21" s="764"/>
      <c r="F21" s="767"/>
      <c r="G21" s="767"/>
    </row>
    <row r="22" spans="1:10" ht="11.5" thickTop="1" thickBot="1" x14ac:dyDescent="0.3">
      <c r="A22" s="764">
        <v>15</v>
      </c>
      <c r="B22" s="768" t="s">
        <v>65</v>
      </c>
      <c r="C22" s="766"/>
      <c r="D22" s="766">
        <v>2</v>
      </c>
      <c r="E22" s="764"/>
      <c r="F22" s="767"/>
      <c r="G22" s="767"/>
    </row>
    <row r="23" spans="1:10" ht="11.5" thickTop="1" thickBot="1" x14ac:dyDescent="0.3">
      <c r="A23" s="764">
        <v>16</v>
      </c>
      <c r="B23" s="768" t="s">
        <v>64</v>
      </c>
      <c r="C23" s="766">
        <v>1</v>
      </c>
      <c r="D23" s="766"/>
      <c r="E23" s="764"/>
      <c r="F23" s="767"/>
      <c r="G23" s="767"/>
    </row>
    <row r="24" spans="1:10" ht="11.5" thickTop="1" thickBot="1" x14ac:dyDescent="0.3">
      <c r="A24" s="764">
        <v>17</v>
      </c>
      <c r="B24" s="768" t="s">
        <v>66</v>
      </c>
      <c r="C24" s="766"/>
      <c r="D24" s="766">
        <v>2</v>
      </c>
      <c r="E24" s="764"/>
      <c r="F24" s="767"/>
      <c r="G24" s="767"/>
    </row>
    <row r="25" spans="1:10" ht="11.5" thickTop="1" thickBot="1" x14ac:dyDescent="0.3">
      <c r="A25" s="764">
        <v>18</v>
      </c>
      <c r="B25" s="768" t="s">
        <v>67</v>
      </c>
      <c r="C25" s="766">
        <v>1</v>
      </c>
      <c r="D25" s="766"/>
      <c r="E25" s="764"/>
      <c r="F25" s="767"/>
      <c r="G25" s="767"/>
    </row>
    <row r="26" spans="1:10" ht="11.5" thickTop="1" thickBot="1" x14ac:dyDescent="0.3">
      <c r="A26" s="764">
        <v>19</v>
      </c>
      <c r="B26" s="768" t="s">
        <v>68</v>
      </c>
      <c r="C26" s="766"/>
      <c r="D26" s="766"/>
      <c r="E26" s="764">
        <v>3</v>
      </c>
      <c r="F26" s="767"/>
      <c r="G26" s="767"/>
    </row>
    <row r="27" spans="1:10" ht="11.5" thickTop="1" thickBot="1" x14ac:dyDescent="0.3">
      <c r="A27" s="764">
        <v>20</v>
      </c>
      <c r="B27" s="768" t="s">
        <v>69</v>
      </c>
      <c r="C27" s="766"/>
      <c r="D27" s="766"/>
      <c r="E27" s="764"/>
      <c r="F27" s="767"/>
      <c r="G27" s="767">
        <v>5</v>
      </c>
    </row>
    <row r="28" spans="1:10" ht="11.5" thickTop="1" thickBot="1" x14ac:dyDescent="0.3">
      <c r="A28" s="764"/>
      <c r="B28" s="768" t="s">
        <v>42</v>
      </c>
      <c r="C28" s="775">
        <f>SUM(C8:C27)</f>
        <v>5</v>
      </c>
      <c r="D28" s="775">
        <f t="shared" ref="D28:G28" si="1">SUM(D8:D27)</f>
        <v>12</v>
      </c>
      <c r="E28" s="775">
        <f t="shared" si="1"/>
        <v>12</v>
      </c>
      <c r="F28" s="775">
        <f t="shared" si="1"/>
        <v>0</v>
      </c>
      <c r="G28" s="775">
        <f t="shared" si="1"/>
        <v>25</v>
      </c>
      <c r="H28" s="776">
        <f>SUM(C28:G28)</f>
        <v>54</v>
      </c>
    </row>
    <row r="29" spans="1:10" ht="11.5" thickTop="1" thickBot="1" x14ac:dyDescent="0.3">
      <c r="A29" s="764"/>
      <c r="B29" s="768" t="s">
        <v>43</v>
      </c>
      <c r="C29" s="912">
        <f>(C28+D28+E28+F28+G28)/100</f>
        <v>0.54</v>
      </c>
      <c r="D29" s="913"/>
      <c r="E29" s="913"/>
      <c r="F29" s="913"/>
      <c r="G29" s="914"/>
    </row>
    <row r="30" spans="1:10" ht="11.5" thickTop="1" thickBot="1" x14ac:dyDescent="0.3">
      <c r="A30" s="775"/>
      <c r="B30" s="775"/>
      <c r="C30" s="777"/>
      <c r="D30" s="778"/>
      <c r="E30" s="778"/>
      <c r="F30" s="778"/>
      <c r="G30" s="779"/>
    </row>
    <row r="31" spans="1:10" ht="11.5" thickTop="1" thickBot="1" x14ac:dyDescent="0.3">
      <c r="A31" s="764"/>
      <c r="B31" s="764" t="s">
        <v>46</v>
      </c>
      <c r="C31" s="915" t="s">
        <v>44</v>
      </c>
      <c r="D31" s="917"/>
      <c r="E31" s="764"/>
      <c r="F31" s="915" t="s">
        <v>45</v>
      </c>
      <c r="G31" s="917"/>
      <c r="I31" s="918" t="s">
        <v>1069</v>
      </c>
      <c r="J31" s="919"/>
    </row>
    <row r="32" spans="1:10" ht="11.5" thickTop="1" thickBot="1" x14ac:dyDescent="0.3">
      <c r="A32" s="765" t="s">
        <v>32</v>
      </c>
      <c r="B32" s="764" t="s">
        <v>33</v>
      </c>
      <c r="C32" s="766" t="s">
        <v>38</v>
      </c>
      <c r="D32" s="766" t="s">
        <v>39</v>
      </c>
      <c r="E32" s="764" t="s">
        <v>37</v>
      </c>
      <c r="F32" s="767" t="s">
        <v>40</v>
      </c>
      <c r="G32" s="767" t="s">
        <v>41</v>
      </c>
      <c r="I32" s="920" t="s">
        <v>1071</v>
      </c>
      <c r="J32" s="921"/>
    </row>
    <row r="33" spans="1:13" ht="11.5" thickTop="1" thickBot="1" x14ac:dyDescent="0.3">
      <c r="A33" s="764">
        <v>1</v>
      </c>
      <c r="B33" s="768" t="s">
        <v>21</v>
      </c>
      <c r="C33" s="766"/>
      <c r="D33" s="766"/>
      <c r="E33" s="764"/>
      <c r="F33" s="767"/>
      <c r="G33" s="767">
        <v>5</v>
      </c>
      <c r="I33" s="922" t="s">
        <v>1070</v>
      </c>
      <c r="J33" s="923"/>
    </row>
    <row r="34" spans="1:13" ht="11.5" thickTop="1" thickBot="1" x14ac:dyDescent="0.3">
      <c r="A34" s="764">
        <v>2</v>
      </c>
      <c r="B34" s="768" t="s">
        <v>24</v>
      </c>
      <c r="C34" s="766"/>
      <c r="D34" s="766"/>
      <c r="E34" s="764"/>
      <c r="F34" s="767"/>
      <c r="G34" s="767">
        <v>5</v>
      </c>
    </row>
    <row r="35" spans="1:13" ht="11.5" thickTop="1" thickBot="1" x14ac:dyDescent="0.3">
      <c r="A35" s="764">
        <v>3</v>
      </c>
      <c r="B35" s="768" t="s">
        <v>22</v>
      </c>
      <c r="C35" s="766">
        <v>1</v>
      </c>
      <c r="D35" s="766"/>
      <c r="E35" s="764"/>
      <c r="F35" s="767"/>
      <c r="G35" s="767"/>
    </row>
    <row r="36" spans="1:13" ht="11.5" thickTop="1" thickBot="1" x14ac:dyDescent="0.3">
      <c r="A36" s="764">
        <v>4</v>
      </c>
      <c r="B36" s="768" t="s">
        <v>26</v>
      </c>
      <c r="C36" s="766"/>
      <c r="D36" s="766">
        <v>2</v>
      </c>
      <c r="E36" s="764"/>
      <c r="F36" s="767"/>
      <c r="G36" s="767"/>
    </row>
    <row r="37" spans="1:13" ht="11.5" thickTop="1" thickBot="1" x14ac:dyDescent="0.3">
      <c r="A37" s="764">
        <v>5</v>
      </c>
      <c r="B37" s="768" t="s">
        <v>34</v>
      </c>
      <c r="C37" s="766"/>
      <c r="D37" s="766"/>
      <c r="E37" s="764"/>
      <c r="F37" s="767"/>
      <c r="G37" s="767">
        <v>5</v>
      </c>
      <c r="I37" s="915" t="s">
        <v>46</v>
      </c>
      <c r="J37" s="916"/>
      <c r="K37" s="916"/>
      <c r="L37" s="916"/>
      <c r="M37" s="917"/>
    </row>
    <row r="38" spans="1:13" ht="11.5" thickTop="1" thickBot="1" x14ac:dyDescent="0.3">
      <c r="A38" s="764">
        <v>6</v>
      </c>
      <c r="B38" s="768" t="s">
        <v>28</v>
      </c>
      <c r="C38" s="766"/>
      <c r="D38" s="766">
        <v>2</v>
      </c>
      <c r="E38" s="764"/>
      <c r="F38" s="767"/>
      <c r="G38" s="767"/>
      <c r="I38" s="911" t="s">
        <v>44</v>
      </c>
      <c r="J38" s="911"/>
      <c r="K38" s="764"/>
      <c r="L38" s="911" t="s">
        <v>45</v>
      </c>
      <c r="M38" s="911"/>
    </row>
    <row r="39" spans="1:13" ht="11.5" thickTop="1" thickBot="1" x14ac:dyDescent="0.3">
      <c r="A39" s="764">
        <v>7</v>
      </c>
      <c r="B39" s="768" t="s">
        <v>29</v>
      </c>
      <c r="C39" s="766"/>
      <c r="D39" s="766">
        <v>2</v>
      </c>
      <c r="E39" s="764"/>
      <c r="F39" s="767"/>
      <c r="G39" s="767"/>
      <c r="I39" s="765">
        <v>1</v>
      </c>
      <c r="J39" s="765">
        <v>2</v>
      </c>
      <c r="K39" s="765">
        <v>3</v>
      </c>
      <c r="L39" s="765">
        <v>4</v>
      </c>
      <c r="M39" s="765">
        <v>5</v>
      </c>
    </row>
    <row r="40" spans="1:13" ht="11.5" thickTop="1" thickBot="1" x14ac:dyDescent="0.3">
      <c r="A40" s="764">
        <v>8</v>
      </c>
      <c r="B40" s="768" t="s">
        <v>35</v>
      </c>
      <c r="C40" s="766"/>
      <c r="D40" s="766"/>
      <c r="E40" s="764"/>
      <c r="F40" s="767"/>
      <c r="G40" s="767">
        <v>5</v>
      </c>
      <c r="I40" s="770" t="s">
        <v>38</v>
      </c>
      <c r="J40" s="770" t="s">
        <v>39</v>
      </c>
      <c r="K40" s="771" t="s">
        <v>37</v>
      </c>
      <c r="L40" s="772" t="s">
        <v>40</v>
      </c>
      <c r="M40" s="772" t="s">
        <v>41</v>
      </c>
    </row>
    <row r="41" spans="1:13" ht="11.5" thickTop="1" thickBot="1" x14ac:dyDescent="0.3">
      <c r="A41" s="764">
        <v>9</v>
      </c>
      <c r="B41" s="768" t="s">
        <v>17</v>
      </c>
      <c r="C41" s="766"/>
      <c r="D41" s="766"/>
      <c r="E41" s="764">
        <v>3</v>
      </c>
      <c r="F41" s="767"/>
      <c r="G41" s="767"/>
      <c r="I41" s="773">
        <f>C53</f>
        <v>1</v>
      </c>
      <c r="J41" s="773">
        <f t="shared" ref="J41:M41" si="2">D53</f>
        <v>18</v>
      </c>
      <c r="K41" s="773">
        <f t="shared" si="2"/>
        <v>3</v>
      </c>
      <c r="L41" s="773">
        <f t="shared" si="2"/>
        <v>12</v>
      </c>
      <c r="M41" s="773">
        <f t="shared" si="2"/>
        <v>30</v>
      </c>
    </row>
    <row r="42" spans="1:13" ht="11.5" thickTop="1" thickBot="1" x14ac:dyDescent="0.3">
      <c r="A42" s="764">
        <v>10</v>
      </c>
      <c r="B42" s="768" t="s">
        <v>23</v>
      </c>
      <c r="C42" s="766"/>
      <c r="D42" s="766"/>
      <c r="E42" s="764"/>
      <c r="F42" s="767"/>
      <c r="G42" s="767">
        <v>5</v>
      </c>
    </row>
    <row r="43" spans="1:13" ht="11.5" thickTop="1" thickBot="1" x14ac:dyDescent="0.3">
      <c r="A43" s="764">
        <v>11</v>
      </c>
      <c r="B43" s="768" t="s">
        <v>27</v>
      </c>
      <c r="C43" s="766"/>
      <c r="D43" s="766">
        <v>2</v>
      </c>
      <c r="E43" s="764"/>
      <c r="F43" s="767"/>
      <c r="G43" s="767"/>
    </row>
    <row r="44" spans="1:13" ht="11.5" thickTop="1" thickBot="1" x14ac:dyDescent="0.3">
      <c r="A44" s="764">
        <v>12</v>
      </c>
      <c r="B44" s="768" t="s">
        <v>30</v>
      </c>
      <c r="C44" s="766"/>
      <c r="D44" s="766"/>
      <c r="E44" s="764"/>
      <c r="F44" s="767">
        <v>4</v>
      </c>
      <c r="G44" s="767"/>
    </row>
    <row r="45" spans="1:13" ht="11.5" thickTop="1" thickBot="1" x14ac:dyDescent="0.3">
      <c r="A45" s="764">
        <v>13</v>
      </c>
      <c r="B45" s="768" t="s">
        <v>31</v>
      </c>
      <c r="C45" s="766"/>
      <c r="D45" s="766">
        <v>2</v>
      </c>
      <c r="E45" s="764"/>
      <c r="F45" s="767"/>
      <c r="G45" s="767"/>
    </row>
    <row r="46" spans="1:13" ht="11.5" thickTop="1" thickBot="1" x14ac:dyDescent="0.3">
      <c r="A46" s="764">
        <v>14</v>
      </c>
      <c r="B46" s="768" t="s">
        <v>15</v>
      </c>
      <c r="C46" s="766"/>
      <c r="D46" s="766">
        <v>2</v>
      </c>
      <c r="E46" s="764"/>
      <c r="F46" s="767"/>
      <c r="G46" s="767"/>
    </row>
    <row r="47" spans="1:13" ht="11.5" thickTop="1" thickBot="1" x14ac:dyDescent="0.3">
      <c r="A47" s="764">
        <v>15</v>
      </c>
      <c r="B47" s="768" t="s">
        <v>20</v>
      </c>
      <c r="C47" s="766"/>
      <c r="D47" s="766">
        <v>2</v>
      </c>
      <c r="E47" s="764"/>
      <c r="F47" s="767"/>
      <c r="G47" s="767"/>
    </row>
    <row r="48" spans="1:13" ht="11.5" thickTop="1" thickBot="1" x14ac:dyDescent="0.3">
      <c r="A48" s="764">
        <v>16</v>
      </c>
      <c r="B48" s="768" t="s">
        <v>25</v>
      </c>
      <c r="C48" s="766"/>
      <c r="D48" s="766">
        <v>2</v>
      </c>
      <c r="E48" s="764"/>
      <c r="F48" s="767"/>
      <c r="G48" s="767"/>
    </row>
    <row r="49" spans="1:13" ht="11.5" thickTop="1" thickBot="1" x14ac:dyDescent="0.3">
      <c r="A49" s="764">
        <v>17</v>
      </c>
      <c r="B49" s="768" t="s">
        <v>19</v>
      </c>
      <c r="C49" s="766"/>
      <c r="D49" s="766"/>
      <c r="E49" s="764"/>
      <c r="F49" s="767">
        <v>4</v>
      </c>
      <c r="G49" s="767"/>
    </row>
    <row r="50" spans="1:13" ht="11.5" thickTop="1" thickBot="1" x14ac:dyDescent="0.3">
      <c r="A50" s="764">
        <v>18</v>
      </c>
      <c r="B50" s="768" t="s">
        <v>16</v>
      </c>
      <c r="C50" s="766"/>
      <c r="D50" s="766"/>
      <c r="E50" s="764"/>
      <c r="F50" s="767">
        <v>4</v>
      </c>
      <c r="G50" s="767"/>
    </row>
    <row r="51" spans="1:13" ht="11.5" thickTop="1" thickBot="1" x14ac:dyDescent="0.3">
      <c r="A51" s="764">
        <v>19</v>
      </c>
      <c r="B51" s="768" t="s">
        <v>18</v>
      </c>
      <c r="C51" s="766"/>
      <c r="D51" s="766">
        <v>2</v>
      </c>
      <c r="E51" s="764"/>
      <c r="F51" s="767"/>
      <c r="G51" s="767"/>
    </row>
    <row r="52" spans="1:13" ht="11.5" thickTop="1" thickBot="1" x14ac:dyDescent="0.3">
      <c r="A52" s="764">
        <v>20</v>
      </c>
      <c r="B52" s="768" t="s">
        <v>36</v>
      </c>
      <c r="C52" s="766"/>
      <c r="D52" s="766"/>
      <c r="E52" s="764"/>
      <c r="F52" s="767"/>
      <c r="G52" s="767">
        <v>5</v>
      </c>
    </row>
    <row r="53" spans="1:13" ht="11.5" thickTop="1" thickBot="1" x14ac:dyDescent="0.3">
      <c r="A53" s="764"/>
      <c r="B53" s="768" t="s">
        <v>42</v>
      </c>
      <c r="C53" s="775">
        <f>SUM(C33:C52)</f>
        <v>1</v>
      </c>
      <c r="D53" s="775">
        <f t="shared" ref="D53:G53" si="3">SUM(D33:D52)</f>
        <v>18</v>
      </c>
      <c r="E53" s="775">
        <f t="shared" si="3"/>
        <v>3</v>
      </c>
      <c r="F53" s="775">
        <f t="shared" si="3"/>
        <v>12</v>
      </c>
      <c r="G53" s="775">
        <f t="shared" si="3"/>
        <v>30</v>
      </c>
      <c r="H53" s="776">
        <f>SUM(C53:G53)</f>
        <v>64</v>
      </c>
    </row>
    <row r="54" spans="1:13" ht="11.5" thickTop="1" thickBot="1" x14ac:dyDescent="0.3">
      <c r="A54" s="764"/>
      <c r="B54" s="768" t="s">
        <v>43</v>
      </c>
      <c r="C54" s="912">
        <f>(C53+D53+E53+F53+G53)/100</f>
        <v>0.64</v>
      </c>
      <c r="D54" s="913"/>
      <c r="E54" s="913"/>
      <c r="F54" s="913"/>
      <c r="G54" s="914"/>
    </row>
    <row r="55" spans="1:13" ht="11.5" thickTop="1" thickBot="1" x14ac:dyDescent="0.3"/>
    <row r="56" spans="1:13" ht="11.5" thickTop="1" thickBot="1" x14ac:dyDescent="0.3">
      <c r="A56" s="764"/>
      <c r="B56" s="764" t="s">
        <v>1011</v>
      </c>
      <c r="C56" s="915" t="s">
        <v>44</v>
      </c>
      <c r="D56" s="917"/>
      <c r="E56" s="764"/>
      <c r="F56" s="915" t="s">
        <v>45</v>
      </c>
      <c r="G56" s="917"/>
      <c r="I56" s="918" t="s">
        <v>1069</v>
      </c>
      <c r="J56" s="919"/>
    </row>
    <row r="57" spans="1:13" ht="11.5" thickTop="1" thickBot="1" x14ac:dyDescent="0.3">
      <c r="A57" s="765" t="s">
        <v>32</v>
      </c>
      <c r="B57" s="764" t="s">
        <v>33</v>
      </c>
      <c r="C57" s="766" t="s">
        <v>38</v>
      </c>
      <c r="D57" s="766" t="s">
        <v>39</v>
      </c>
      <c r="E57" s="764" t="s">
        <v>37</v>
      </c>
      <c r="F57" s="767" t="s">
        <v>40</v>
      </c>
      <c r="G57" s="767" t="s">
        <v>41</v>
      </c>
      <c r="I57" s="920" t="s">
        <v>1071</v>
      </c>
      <c r="J57" s="921"/>
    </row>
    <row r="58" spans="1:13" ht="11.5" thickTop="1" thickBot="1" x14ac:dyDescent="0.3">
      <c r="A58" s="764">
        <v>1</v>
      </c>
      <c r="B58" s="768" t="s">
        <v>88</v>
      </c>
      <c r="C58" s="766"/>
      <c r="D58" s="766">
        <v>2</v>
      </c>
      <c r="E58" s="764"/>
      <c r="F58" s="767"/>
      <c r="G58" s="767"/>
      <c r="I58" s="922" t="s">
        <v>1070</v>
      </c>
      <c r="J58" s="923"/>
    </row>
    <row r="59" spans="1:13" ht="11.5" thickTop="1" thickBot="1" x14ac:dyDescent="0.3">
      <c r="A59" s="764">
        <v>2</v>
      </c>
      <c r="B59" s="768" t="s">
        <v>70</v>
      </c>
      <c r="C59" s="766"/>
      <c r="D59" s="766"/>
      <c r="E59" s="764"/>
      <c r="F59" s="767"/>
      <c r="G59" s="767">
        <v>5</v>
      </c>
    </row>
    <row r="60" spans="1:13" ht="11.5" thickTop="1" thickBot="1" x14ac:dyDescent="0.3">
      <c r="A60" s="764">
        <v>3</v>
      </c>
      <c r="B60" s="768" t="s">
        <v>72</v>
      </c>
      <c r="C60" s="766"/>
      <c r="D60" s="766"/>
      <c r="E60" s="764"/>
      <c r="F60" s="767"/>
      <c r="G60" s="767">
        <v>5</v>
      </c>
    </row>
    <row r="61" spans="1:13" ht="11.5" thickTop="1" thickBot="1" x14ac:dyDescent="0.3">
      <c r="A61" s="764">
        <v>4</v>
      </c>
      <c r="B61" s="768" t="s">
        <v>71</v>
      </c>
      <c r="C61" s="766"/>
      <c r="D61" s="766"/>
      <c r="E61" s="764"/>
      <c r="F61" s="767"/>
      <c r="G61" s="767">
        <v>5</v>
      </c>
      <c r="I61" s="915" t="str">
        <f>B56</f>
        <v>ENTORNO SOCIO - DEMOGRAFICO</v>
      </c>
      <c r="J61" s="916"/>
      <c r="K61" s="916"/>
      <c r="L61" s="916"/>
      <c r="M61" s="917"/>
    </row>
    <row r="62" spans="1:13" ht="11.5" thickTop="1" thickBot="1" x14ac:dyDescent="0.3">
      <c r="A62" s="764">
        <v>5</v>
      </c>
      <c r="B62" s="768" t="s">
        <v>74</v>
      </c>
      <c r="C62" s="766"/>
      <c r="D62" s="766"/>
      <c r="E62" s="764"/>
      <c r="F62" s="767">
        <v>4</v>
      </c>
      <c r="G62" s="767"/>
      <c r="I62" s="911" t="s">
        <v>44</v>
      </c>
      <c r="J62" s="911"/>
      <c r="K62" s="764"/>
      <c r="L62" s="911" t="s">
        <v>45</v>
      </c>
      <c r="M62" s="911"/>
    </row>
    <row r="63" spans="1:13" ht="11.5" thickTop="1" thickBot="1" x14ac:dyDescent="0.3">
      <c r="A63" s="764">
        <v>6</v>
      </c>
      <c r="B63" s="768" t="s">
        <v>73</v>
      </c>
      <c r="C63" s="766"/>
      <c r="D63" s="766"/>
      <c r="E63" s="764"/>
      <c r="F63" s="767">
        <v>4</v>
      </c>
      <c r="G63" s="767"/>
      <c r="I63" s="765">
        <v>1</v>
      </c>
      <c r="J63" s="765">
        <v>2</v>
      </c>
      <c r="K63" s="765">
        <v>3</v>
      </c>
      <c r="L63" s="765">
        <v>4</v>
      </c>
      <c r="M63" s="765">
        <v>5</v>
      </c>
    </row>
    <row r="64" spans="1:13" ht="11.5" thickTop="1" thickBot="1" x14ac:dyDescent="0.3">
      <c r="A64" s="764">
        <v>7</v>
      </c>
      <c r="B64" s="768" t="s">
        <v>75</v>
      </c>
      <c r="C64" s="766"/>
      <c r="D64" s="766"/>
      <c r="E64" s="764"/>
      <c r="F64" s="767">
        <v>4</v>
      </c>
      <c r="G64" s="767"/>
      <c r="I64" s="770" t="s">
        <v>38</v>
      </c>
      <c r="J64" s="770" t="s">
        <v>39</v>
      </c>
      <c r="K64" s="771" t="s">
        <v>37</v>
      </c>
      <c r="L64" s="772" t="s">
        <v>40</v>
      </c>
      <c r="M64" s="772" t="s">
        <v>41</v>
      </c>
    </row>
    <row r="65" spans="1:13" ht="22" thickTop="1" thickBot="1" x14ac:dyDescent="0.3">
      <c r="A65" s="764">
        <v>8</v>
      </c>
      <c r="B65" s="774" t="s">
        <v>81</v>
      </c>
      <c r="C65" s="766"/>
      <c r="D65" s="766"/>
      <c r="E65" s="764"/>
      <c r="F65" s="767">
        <v>4</v>
      </c>
      <c r="G65" s="767"/>
      <c r="I65" s="773">
        <f>C78</f>
        <v>1</v>
      </c>
      <c r="J65" s="773">
        <f t="shared" ref="J65:M65" si="4">D78</f>
        <v>4</v>
      </c>
      <c r="K65" s="773">
        <f t="shared" si="4"/>
        <v>6</v>
      </c>
      <c r="L65" s="773">
        <f t="shared" si="4"/>
        <v>24</v>
      </c>
      <c r="M65" s="773">
        <f t="shared" si="4"/>
        <v>45</v>
      </c>
    </row>
    <row r="66" spans="1:13" ht="11.5" thickTop="1" thickBot="1" x14ac:dyDescent="0.3">
      <c r="A66" s="764">
        <v>9</v>
      </c>
      <c r="B66" s="768" t="s">
        <v>78</v>
      </c>
      <c r="C66" s="766"/>
      <c r="D66" s="766"/>
      <c r="E66" s="764"/>
      <c r="F66" s="767"/>
      <c r="G66" s="767">
        <v>5</v>
      </c>
    </row>
    <row r="67" spans="1:13" ht="11.5" thickTop="1" thickBot="1" x14ac:dyDescent="0.3">
      <c r="A67" s="764">
        <v>10</v>
      </c>
      <c r="B67" s="768" t="s">
        <v>76</v>
      </c>
      <c r="C67" s="766"/>
      <c r="D67" s="766"/>
      <c r="E67" s="764"/>
      <c r="F67" s="767">
        <v>4</v>
      </c>
      <c r="G67" s="767"/>
    </row>
    <row r="68" spans="1:13" ht="11.5" thickTop="1" thickBot="1" x14ac:dyDescent="0.3">
      <c r="A68" s="764">
        <v>11</v>
      </c>
      <c r="B68" s="768" t="s">
        <v>79</v>
      </c>
      <c r="C68" s="766"/>
      <c r="D68" s="766"/>
      <c r="E68" s="764"/>
      <c r="F68" s="767">
        <v>4</v>
      </c>
      <c r="G68" s="767"/>
    </row>
    <row r="69" spans="1:13" ht="11.5" thickTop="1" thickBot="1" x14ac:dyDescent="0.3">
      <c r="A69" s="764">
        <v>12</v>
      </c>
      <c r="B69" s="768" t="s">
        <v>77</v>
      </c>
      <c r="C69" s="766"/>
      <c r="D69" s="766"/>
      <c r="E69" s="764">
        <v>3</v>
      </c>
      <c r="F69" s="767"/>
      <c r="G69" s="767"/>
    </row>
    <row r="70" spans="1:13" ht="11.5" thickTop="1" thickBot="1" x14ac:dyDescent="0.3">
      <c r="A70" s="764">
        <v>13</v>
      </c>
      <c r="B70" s="768" t="s">
        <v>89</v>
      </c>
      <c r="C70" s="766"/>
      <c r="D70" s="766"/>
      <c r="E70" s="764"/>
      <c r="F70" s="767"/>
      <c r="G70" s="767">
        <v>5</v>
      </c>
    </row>
    <row r="71" spans="1:13" ht="11.5" thickTop="1" thickBot="1" x14ac:dyDescent="0.3">
      <c r="A71" s="764">
        <v>14</v>
      </c>
      <c r="B71" s="768" t="s">
        <v>87</v>
      </c>
      <c r="C71" s="766"/>
      <c r="D71" s="766"/>
      <c r="E71" s="764"/>
      <c r="F71" s="767"/>
      <c r="G71" s="767">
        <v>5</v>
      </c>
    </row>
    <row r="72" spans="1:13" ht="11.5" thickTop="1" thickBot="1" x14ac:dyDescent="0.3">
      <c r="A72" s="764">
        <v>15</v>
      </c>
      <c r="B72" s="768" t="s">
        <v>84</v>
      </c>
      <c r="C72" s="766">
        <v>1</v>
      </c>
      <c r="D72" s="766"/>
      <c r="E72" s="764"/>
      <c r="F72" s="767"/>
      <c r="G72" s="767"/>
    </row>
    <row r="73" spans="1:13" ht="11.5" thickTop="1" thickBot="1" x14ac:dyDescent="0.3">
      <c r="A73" s="764">
        <v>16</v>
      </c>
      <c r="B73" s="768" t="s">
        <v>86</v>
      </c>
      <c r="C73" s="766"/>
      <c r="D73" s="766"/>
      <c r="E73" s="764"/>
      <c r="F73" s="767"/>
      <c r="G73" s="767">
        <v>5</v>
      </c>
    </row>
    <row r="74" spans="1:13" ht="11.5" thickTop="1" thickBot="1" x14ac:dyDescent="0.3">
      <c r="A74" s="764">
        <v>17</v>
      </c>
      <c r="B74" s="768" t="s">
        <v>82</v>
      </c>
      <c r="C74" s="766"/>
      <c r="D74" s="766"/>
      <c r="E74" s="764"/>
      <c r="F74" s="767"/>
      <c r="G74" s="767">
        <v>5</v>
      </c>
    </row>
    <row r="75" spans="1:13" ht="11.5" thickTop="1" thickBot="1" x14ac:dyDescent="0.3">
      <c r="A75" s="764">
        <v>18</v>
      </c>
      <c r="B75" s="768" t="s">
        <v>83</v>
      </c>
      <c r="C75" s="766"/>
      <c r="D75" s="766"/>
      <c r="E75" s="764">
        <v>3</v>
      </c>
      <c r="F75" s="767"/>
      <c r="G75" s="767"/>
    </row>
    <row r="76" spans="1:13" ht="11.5" thickTop="1" thickBot="1" x14ac:dyDescent="0.3">
      <c r="A76" s="764">
        <v>19</v>
      </c>
      <c r="B76" s="768" t="s">
        <v>80</v>
      </c>
      <c r="C76" s="766"/>
      <c r="D76" s="766">
        <v>2</v>
      </c>
      <c r="E76" s="764"/>
      <c r="F76" s="767"/>
      <c r="G76" s="767"/>
    </row>
    <row r="77" spans="1:13" ht="11.5" thickTop="1" thickBot="1" x14ac:dyDescent="0.3">
      <c r="A77" s="764">
        <v>20</v>
      </c>
      <c r="B77" s="768" t="s">
        <v>85</v>
      </c>
      <c r="C77" s="766"/>
      <c r="D77" s="766"/>
      <c r="E77" s="764"/>
      <c r="F77" s="767"/>
      <c r="G77" s="767">
        <v>5</v>
      </c>
    </row>
    <row r="78" spans="1:13" ht="11.5" thickTop="1" thickBot="1" x14ac:dyDescent="0.3">
      <c r="A78" s="764"/>
      <c r="B78" s="768" t="s">
        <v>42</v>
      </c>
      <c r="C78" s="775">
        <f>SUM(C58:C77)</f>
        <v>1</v>
      </c>
      <c r="D78" s="775">
        <f t="shared" ref="D78:G78" si="5">SUM(D58:D77)</f>
        <v>4</v>
      </c>
      <c r="E78" s="775">
        <f t="shared" si="5"/>
        <v>6</v>
      </c>
      <c r="F78" s="775">
        <f t="shared" si="5"/>
        <v>24</v>
      </c>
      <c r="G78" s="775">
        <f t="shared" si="5"/>
        <v>45</v>
      </c>
      <c r="H78" s="776">
        <f>SUM(C78:G78)</f>
        <v>80</v>
      </c>
    </row>
    <row r="79" spans="1:13" ht="11.5" thickTop="1" thickBot="1" x14ac:dyDescent="0.3">
      <c r="A79" s="764"/>
      <c r="B79" s="768" t="s">
        <v>43</v>
      </c>
      <c r="C79" s="912">
        <f>(C78+D78+E78+F78+G78)/100</f>
        <v>0.8</v>
      </c>
      <c r="D79" s="913"/>
      <c r="E79" s="913"/>
      <c r="F79" s="913"/>
      <c r="G79" s="914"/>
    </row>
    <row r="80" spans="1:13" ht="11.5" thickTop="1" thickBot="1" x14ac:dyDescent="0.3">
      <c r="A80" s="775"/>
      <c r="B80" s="775"/>
      <c r="C80" s="777"/>
      <c r="D80" s="778"/>
      <c r="E80" s="778"/>
      <c r="F80" s="778"/>
      <c r="G80" s="779"/>
    </row>
    <row r="81" spans="1:13" ht="11.5" thickTop="1" thickBot="1" x14ac:dyDescent="0.3">
      <c r="A81" s="764"/>
      <c r="B81" s="764" t="s">
        <v>90</v>
      </c>
      <c r="C81" s="915" t="s">
        <v>44</v>
      </c>
      <c r="D81" s="917"/>
      <c r="E81" s="764"/>
      <c r="F81" s="915" t="s">
        <v>45</v>
      </c>
      <c r="G81" s="917"/>
      <c r="I81" s="918" t="s">
        <v>1069</v>
      </c>
      <c r="J81" s="919"/>
    </row>
    <row r="82" spans="1:13" ht="11.5" thickTop="1" thickBot="1" x14ac:dyDescent="0.3">
      <c r="A82" s="765" t="s">
        <v>32</v>
      </c>
      <c r="B82" s="764" t="s">
        <v>33</v>
      </c>
      <c r="C82" s="766" t="s">
        <v>38</v>
      </c>
      <c r="D82" s="766" t="s">
        <v>39</v>
      </c>
      <c r="E82" s="764" t="s">
        <v>37</v>
      </c>
      <c r="F82" s="767" t="s">
        <v>40</v>
      </c>
      <c r="G82" s="767" t="s">
        <v>41</v>
      </c>
      <c r="I82" s="920" t="s">
        <v>1071</v>
      </c>
      <c r="J82" s="921"/>
    </row>
    <row r="83" spans="1:13" ht="11.5" thickTop="1" thickBot="1" x14ac:dyDescent="0.3">
      <c r="A83" s="764">
        <v>1</v>
      </c>
      <c r="B83" s="768" t="s">
        <v>91</v>
      </c>
      <c r="C83" s="766"/>
      <c r="D83" s="766"/>
      <c r="E83" s="764"/>
      <c r="F83" s="767"/>
      <c r="G83" s="767">
        <v>5</v>
      </c>
      <c r="I83" s="922" t="s">
        <v>1070</v>
      </c>
      <c r="J83" s="923"/>
    </row>
    <row r="84" spans="1:13" ht="11.5" thickTop="1" thickBot="1" x14ac:dyDescent="0.3">
      <c r="A84" s="764">
        <v>2</v>
      </c>
      <c r="B84" s="768" t="s">
        <v>92</v>
      </c>
      <c r="C84" s="766"/>
      <c r="D84" s="766"/>
      <c r="E84" s="764"/>
      <c r="F84" s="767"/>
      <c r="G84" s="767">
        <v>5</v>
      </c>
    </row>
    <row r="85" spans="1:13" ht="11.5" thickTop="1" thickBot="1" x14ac:dyDescent="0.3">
      <c r="A85" s="764">
        <v>3</v>
      </c>
      <c r="B85" s="768" t="s">
        <v>93</v>
      </c>
      <c r="C85" s="766"/>
      <c r="D85" s="766"/>
      <c r="E85" s="764"/>
      <c r="F85" s="767"/>
      <c r="G85" s="767">
        <v>5</v>
      </c>
    </row>
    <row r="86" spans="1:13" ht="11.5" thickTop="1" thickBot="1" x14ac:dyDescent="0.3">
      <c r="A86" s="764">
        <v>4</v>
      </c>
      <c r="B86" s="768" t="s">
        <v>94</v>
      </c>
      <c r="C86" s="766"/>
      <c r="D86" s="766"/>
      <c r="E86" s="764"/>
      <c r="F86" s="767"/>
      <c r="G86" s="767">
        <v>5</v>
      </c>
      <c r="I86" s="915" t="str">
        <f>B81</f>
        <v>ENTORNO TECNOLOGICO</v>
      </c>
      <c r="J86" s="916"/>
      <c r="K86" s="916"/>
      <c r="L86" s="916"/>
      <c r="M86" s="917"/>
    </row>
    <row r="87" spans="1:13" ht="11.5" thickTop="1" thickBot="1" x14ac:dyDescent="0.3">
      <c r="A87" s="764">
        <v>5</v>
      </c>
      <c r="B87" s="768" t="s">
        <v>95</v>
      </c>
      <c r="C87" s="766"/>
      <c r="D87" s="766"/>
      <c r="E87" s="764"/>
      <c r="F87" s="767"/>
      <c r="G87" s="767">
        <v>5</v>
      </c>
      <c r="I87" s="911" t="s">
        <v>44</v>
      </c>
      <c r="J87" s="911"/>
      <c r="K87" s="764"/>
      <c r="L87" s="911" t="s">
        <v>45</v>
      </c>
      <c r="M87" s="911"/>
    </row>
    <row r="88" spans="1:13" ht="11.5" thickTop="1" thickBot="1" x14ac:dyDescent="0.3">
      <c r="A88" s="764">
        <v>6</v>
      </c>
      <c r="B88" s="768" t="s">
        <v>96</v>
      </c>
      <c r="C88" s="766"/>
      <c r="D88" s="766"/>
      <c r="E88" s="764"/>
      <c r="F88" s="767">
        <v>4</v>
      </c>
      <c r="G88" s="767"/>
      <c r="I88" s="765">
        <v>1</v>
      </c>
      <c r="J88" s="765">
        <v>2</v>
      </c>
      <c r="K88" s="765">
        <v>3</v>
      </c>
      <c r="L88" s="765">
        <v>4</v>
      </c>
      <c r="M88" s="765">
        <v>5</v>
      </c>
    </row>
    <row r="89" spans="1:13" ht="11.5" thickTop="1" thickBot="1" x14ac:dyDescent="0.3">
      <c r="A89" s="764">
        <v>7</v>
      </c>
      <c r="B89" s="768" t="s">
        <v>97</v>
      </c>
      <c r="C89" s="766"/>
      <c r="D89" s="766"/>
      <c r="E89" s="764"/>
      <c r="F89" s="767">
        <v>4</v>
      </c>
      <c r="G89" s="767"/>
      <c r="I89" s="770" t="s">
        <v>38</v>
      </c>
      <c r="J89" s="770" t="s">
        <v>39</v>
      </c>
      <c r="K89" s="771" t="s">
        <v>37</v>
      </c>
      <c r="L89" s="772" t="s">
        <v>40</v>
      </c>
      <c r="M89" s="772" t="s">
        <v>41</v>
      </c>
    </row>
    <row r="90" spans="1:13" ht="11.5" thickTop="1" thickBot="1" x14ac:dyDescent="0.3">
      <c r="A90" s="764">
        <v>8</v>
      </c>
      <c r="B90" s="768" t="s">
        <v>98</v>
      </c>
      <c r="C90" s="766"/>
      <c r="D90" s="766"/>
      <c r="E90" s="764">
        <v>3</v>
      </c>
      <c r="F90" s="767"/>
      <c r="G90" s="767"/>
      <c r="I90" s="773">
        <f>C103</f>
        <v>0</v>
      </c>
      <c r="J90" s="773">
        <f t="shared" ref="J90:M90" si="6">D103</f>
        <v>2</v>
      </c>
      <c r="K90" s="773">
        <f t="shared" si="6"/>
        <v>15</v>
      </c>
      <c r="L90" s="773">
        <f t="shared" si="6"/>
        <v>16</v>
      </c>
      <c r="M90" s="773">
        <f t="shared" si="6"/>
        <v>50</v>
      </c>
    </row>
    <row r="91" spans="1:13" ht="11.5" thickTop="1" thickBot="1" x14ac:dyDescent="0.3">
      <c r="A91" s="764">
        <v>9</v>
      </c>
      <c r="B91" s="768" t="s">
        <v>109</v>
      </c>
      <c r="C91" s="766"/>
      <c r="D91" s="766"/>
      <c r="E91" s="764">
        <v>3</v>
      </c>
      <c r="F91" s="767"/>
      <c r="G91" s="767"/>
    </row>
    <row r="92" spans="1:13" ht="22" thickTop="1" thickBot="1" x14ac:dyDescent="0.3">
      <c r="A92" s="764">
        <v>10</v>
      </c>
      <c r="B92" s="774" t="s">
        <v>110</v>
      </c>
      <c r="C92" s="766"/>
      <c r="D92" s="766"/>
      <c r="E92" s="764"/>
      <c r="F92" s="767">
        <v>4</v>
      </c>
      <c r="G92" s="767"/>
    </row>
    <row r="93" spans="1:13" ht="22" thickTop="1" thickBot="1" x14ac:dyDescent="0.3">
      <c r="A93" s="764">
        <v>11</v>
      </c>
      <c r="B93" s="774" t="s">
        <v>99</v>
      </c>
      <c r="C93" s="766"/>
      <c r="D93" s="766"/>
      <c r="E93" s="764"/>
      <c r="F93" s="767"/>
      <c r="G93" s="767">
        <v>5</v>
      </c>
    </row>
    <row r="94" spans="1:13" ht="11.5" thickTop="1" thickBot="1" x14ac:dyDescent="0.3">
      <c r="A94" s="764">
        <v>12</v>
      </c>
      <c r="B94" s="768" t="s">
        <v>100</v>
      </c>
      <c r="C94" s="766"/>
      <c r="D94" s="766"/>
      <c r="E94" s="764"/>
      <c r="F94" s="767"/>
      <c r="G94" s="767">
        <v>5</v>
      </c>
    </row>
    <row r="95" spans="1:13" ht="11.5" thickTop="1" thickBot="1" x14ac:dyDescent="0.3">
      <c r="A95" s="764">
        <v>13</v>
      </c>
      <c r="B95" s="774" t="s">
        <v>101</v>
      </c>
      <c r="C95" s="766"/>
      <c r="D95" s="766"/>
      <c r="E95" s="764"/>
      <c r="F95" s="767"/>
      <c r="G95" s="767">
        <v>5</v>
      </c>
    </row>
    <row r="96" spans="1:13" ht="11.5" thickTop="1" thickBot="1" x14ac:dyDescent="0.3">
      <c r="A96" s="764">
        <v>14</v>
      </c>
      <c r="B96" s="768" t="s">
        <v>102</v>
      </c>
      <c r="C96" s="766"/>
      <c r="D96" s="766"/>
      <c r="E96" s="764"/>
      <c r="F96" s="767"/>
      <c r="G96" s="767">
        <v>5</v>
      </c>
    </row>
    <row r="97" spans="1:13" ht="11.5" thickTop="1" thickBot="1" x14ac:dyDescent="0.3">
      <c r="A97" s="764">
        <v>15</v>
      </c>
      <c r="B97" s="768" t="s">
        <v>103</v>
      </c>
      <c r="C97" s="766"/>
      <c r="D97" s="766"/>
      <c r="E97" s="764"/>
      <c r="F97" s="767">
        <v>4</v>
      </c>
      <c r="G97" s="767"/>
    </row>
    <row r="98" spans="1:13" ht="11.5" thickTop="1" thickBot="1" x14ac:dyDescent="0.3">
      <c r="A98" s="764">
        <v>16</v>
      </c>
      <c r="B98" s="774" t="s">
        <v>104</v>
      </c>
      <c r="C98" s="766"/>
      <c r="D98" s="766"/>
      <c r="E98" s="764"/>
      <c r="F98" s="767"/>
      <c r="G98" s="767">
        <v>5</v>
      </c>
    </row>
    <row r="99" spans="1:13" ht="11.5" thickTop="1" thickBot="1" x14ac:dyDescent="0.3">
      <c r="A99" s="764">
        <v>17</v>
      </c>
      <c r="B99" s="768" t="s">
        <v>105</v>
      </c>
      <c r="C99" s="766"/>
      <c r="D99" s="766"/>
      <c r="E99" s="764">
        <v>3</v>
      </c>
      <c r="F99" s="767"/>
      <c r="G99" s="767"/>
    </row>
    <row r="100" spans="1:13" ht="22" thickTop="1" thickBot="1" x14ac:dyDescent="0.3">
      <c r="A100" s="764">
        <v>18</v>
      </c>
      <c r="B100" s="774" t="s">
        <v>106</v>
      </c>
      <c r="C100" s="766"/>
      <c r="D100" s="766"/>
      <c r="E100" s="764">
        <v>3</v>
      </c>
      <c r="F100" s="767"/>
      <c r="G100" s="767"/>
    </row>
    <row r="101" spans="1:13" ht="11.5" thickTop="1" thickBot="1" x14ac:dyDescent="0.3">
      <c r="A101" s="764">
        <v>19</v>
      </c>
      <c r="B101" s="768" t="s">
        <v>107</v>
      </c>
      <c r="C101" s="766"/>
      <c r="D101" s="766">
        <v>2</v>
      </c>
      <c r="E101" s="764"/>
      <c r="F101" s="767"/>
      <c r="G101" s="767"/>
    </row>
    <row r="102" spans="1:13" ht="11.5" thickTop="1" thickBot="1" x14ac:dyDescent="0.3">
      <c r="A102" s="764">
        <v>20</v>
      </c>
      <c r="B102" s="768" t="s">
        <v>108</v>
      </c>
      <c r="C102" s="766"/>
      <c r="D102" s="766"/>
      <c r="E102" s="764">
        <v>3</v>
      </c>
      <c r="F102" s="767"/>
      <c r="G102" s="767"/>
    </row>
    <row r="103" spans="1:13" ht="11.5" thickTop="1" thickBot="1" x14ac:dyDescent="0.3">
      <c r="A103" s="764"/>
      <c r="B103" s="768" t="s">
        <v>42</v>
      </c>
      <c r="C103" s="775">
        <f>SUM(C83:C102)</f>
        <v>0</v>
      </c>
      <c r="D103" s="775">
        <f t="shared" ref="D103:G103" si="7">SUM(D83:D102)</f>
        <v>2</v>
      </c>
      <c r="E103" s="775">
        <f t="shared" si="7"/>
        <v>15</v>
      </c>
      <c r="F103" s="775">
        <f t="shared" si="7"/>
        <v>16</v>
      </c>
      <c r="G103" s="775">
        <f t="shared" si="7"/>
        <v>50</v>
      </c>
      <c r="H103" s="776">
        <f>SUM(C103:G103)</f>
        <v>83</v>
      </c>
    </row>
    <row r="104" spans="1:13" ht="11.5" thickTop="1" thickBot="1" x14ac:dyDescent="0.3">
      <c r="A104" s="764"/>
      <c r="B104" s="768" t="s">
        <v>43</v>
      </c>
      <c r="C104" s="912">
        <f>(C103+D103+E103+F103+G103)/100</f>
        <v>0.83</v>
      </c>
      <c r="D104" s="913"/>
      <c r="E104" s="913"/>
      <c r="F104" s="913"/>
      <c r="G104" s="914"/>
    </row>
    <row r="105" spans="1:13" ht="11.5" thickTop="1" thickBot="1" x14ac:dyDescent="0.3"/>
    <row r="106" spans="1:13" ht="11.5" thickTop="1" thickBot="1" x14ac:dyDescent="0.3">
      <c r="A106" s="764"/>
      <c r="B106" s="764" t="s">
        <v>1121</v>
      </c>
      <c r="C106" s="925" t="s">
        <v>44</v>
      </c>
      <c r="D106" s="926"/>
      <c r="E106" s="780"/>
      <c r="F106" s="925" t="s">
        <v>45</v>
      </c>
      <c r="G106" s="926"/>
      <c r="I106" s="918" t="s">
        <v>1069</v>
      </c>
      <c r="J106" s="919"/>
    </row>
    <row r="107" spans="1:13" ht="11.5" thickTop="1" thickBot="1" x14ac:dyDescent="0.3">
      <c r="A107" s="765" t="s">
        <v>32</v>
      </c>
      <c r="B107" s="764" t="s">
        <v>33</v>
      </c>
      <c r="C107" s="781" t="s">
        <v>38</v>
      </c>
      <c r="D107" s="781" t="s">
        <v>39</v>
      </c>
      <c r="E107" s="773" t="s">
        <v>37</v>
      </c>
      <c r="F107" s="782" t="s">
        <v>40</v>
      </c>
      <c r="G107" s="782" t="s">
        <v>41</v>
      </c>
      <c r="I107" s="920" t="s">
        <v>1071</v>
      </c>
      <c r="J107" s="921"/>
    </row>
    <row r="108" spans="1:13" ht="22" thickTop="1" thickBot="1" x14ac:dyDescent="0.3">
      <c r="A108" s="764">
        <v>1</v>
      </c>
      <c r="B108" s="774" t="s">
        <v>116</v>
      </c>
      <c r="C108" s="781"/>
      <c r="D108" s="781"/>
      <c r="E108" s="773"/>
      <c r="F108" s="782"/>
      <c r="G108" s="782">
        <v>5</v>
      </c>
      <c r="I108" s="922" t="s">
        <v>1070</v>
      </c>
      <c r="J108" s="923"/>
    </row>
    <row r="109" spans="1:13" ht="11.5" thickTop="1" thickBot="1" x14ac:dyDescent="0.3">
      <c r="A109" s="764">
        <v>2</v>
      </c>
      <c r="B109" s="768" t="s">
        <v>111</v>
      </c>
      <c r="C109" s="766"/>
      <c r="D109" s="766"/>
      <c r="E109" s="764"/>
      <c r="F109" s="767">
        <v>4</v>
      </c>
      <c r="G109" s="767"/>
    </row>
    <row r="110" spans="1:13" ht="11.5" thickTop="1" thickBot="1" x14ac:dyDescent="0.3">
      <c r="A110" s="764">
        <v>3</v>
      </c>
      <c r="B110" s="768" t="s">
        <v>113</v>
      </c>
      <c r="C110" s="766"/>
      <c r="D110" s="766"/>
      <c r="E110" s="764"/>
      <c r="F110" s="767"/>
      <c r="G110" s="767">
        <v>5</v>
      </c>
    </row>
    <row r="111" spans="1:13" ht="11.5" thickTop="1" thickBot="1" x14ac:dyDescent="0.3">
      <c r="A111" s="764">
        <v>4</v>
      </c>
      <c r="B111" s="768" t="s">
        <v>112</v>
      </c>
      <c r="C111" s="766"/>
      <c r="D111" s="766"/>
      <c r="E111" s="764"/>
      <c r="F111" s="767">
        <v>4</v>
      </c>
      <c r="G111" s="767"/>
      <c r="I111" s="915" t="str">
        <f>B106</f>
        <v>ENTORNO ECOLOGICO - AMBIENTAL</v>
      </c>
      <c r="J111" s="916"/>
      <c r="K111" s="916"/>
      <c r="L111" s="916"/>
      <c r="M111" s="917"/>
    </row>
    <row r="112" spans="1:13" ht="11.5" thickTop="1" thickBot="1" x14ac:dyDescent="0.3">
      <c r="A112" s="764">
        <v>5</v>
      </c>
      <c r="B112" s="768" t="s">
        <v>114</v>
      </c>
      <c r="C112" s="766">
        <v>1</v>
      </c>
      <c r="D112" s="766"/>
      <c r="E112" s="764"/>
      <c r="F112" s="767"/>
      <c r="G112" s="767"/>
      <c r="I112" s="911" t="s">
        <v>44</v>
      </c>
      <c r="J112" s="911"/>
      <c r="K112" s="764"/>
      <c r="L112" s="911" t="s">
        <v>45</v>
      </c>
      <c r="M112" s="911"/>
    </row>
    <row r="113" spans="1:13" ht="11.5" thickTop="1" thickBot="1" x14ac:dyDescent="0.3">
      <c r="A113" s="764">
        <v>6</v>
      </c>
      <c r="B113" s="768" t="s">
        <v>115</v>
      </c>
      <c r="C113" s="766"/>
      <c r="D113" s="766"/>
      <c r="E113" s="764"/>
      <c r="F113" s="767"/>
      <c r="G113" s="767">
        <v>5</v>
      </c>
      <c r="I113" s="765">
        <v>1</v>
      </c>
      <c r="J113" s="765">
        <v>2</v>
      </c>
      <c r="K113" s="765">
        <v>3</v>
      </c>
      <c r="L113" s="765">
        <v>4</v>
      </c>
      <c r="M113" s="765">
        <v>5</v>
      </c>
    </row>
    <row r="114" spans="1:13" ht="11.5" thickTop="1" thickBot="1" x14ac:dyDescent="0.3">
      <c r="A114" s="764">
        <v>7</v>
      </c>
      <c r="B114" s="774" t="s">
        <v>128</v>
      </c>
      <c r="C114" s="766"/>
      <c r="D114" s="766"/>
      <c r="E114" s="764">
        <v>3</v>
      </c>
      <c r="F114" s="767"/>
      <c r="G114" s="767"/>
      <c r="I114" s="770" t="s">
        <v>38</v>
      </c>
      <c r="J114" s="770" t="s">
        <v>39</v>
      </c>
      <c r="K114" s="771" t="s">
        <v>37</v>
      </c>
      <c r="L114" s="772" t="s">
        <v>40</v>
      </c>
      <c r="M114" s="772" t="s">
        <v>41</v>
      </c>
    </row>
    <row r="115" spans="1:13" ht="11.5" thickTop="1" thickBot="1" x14ac:dyDescent="0.3">
      <c r="A115" s="764">
        <v>8</v>
      </c>
      <c r="B115" s="768" t="s">
        <v>119</v>
      </c>
      <c r="C115" s="766">
        <v>1</v>
      </c>
      <c r="D115" s="766"/>
      <c r="E115" s="764"/>
      <c r="F115" s="767"/>
      <c r="G115" s="767"/>
      <c r="I115" s="773">
        <f>C128</f>
        <v>3</v>
      </c>
      <c r="J115" s="773">
        <f t="shared" ref="J115" si="8">D128</f>
        <v>16</v>
      </c>
      <c r="K115" s="773">
        <f t="shared" ref="K115" si="9">E128</f>
        <v>12</v>
      </c>
      <c r="L115" s="773">
        <f t="shared" ref="L115" si="10">F128</f>
        <v>8</v>
      </c>
      <c r="M115" s="773">
        <f t="shared" ref="M115" si="11">G128</f>
        <v>15</v>
      </c>
    </row>
    <row r="116" spans="1:13" ht="11.5" thickTop="1" thickBot="1" x14ac:dyDescent="0.3">
      <c r="A116" s="764">
        <v>9</v>
      </c>
      <c r="B116" s="774" t="s">
        <v>120</v>
      </c>
      <c r="C116" s="766"/>
      <c r="D116" s="766">
        <v>2</v>
      </c>
      <c r="E116" s="764"/>
      <c r="F116" s="767"/>
      <c r="G116" s="767"/>
    </row>
    <row r="117" spans="1:13" ht="22" thickTop="1" thickBot="1" x14ac:dyDescent="0.3">
      <c r="A117" s="764">
        <v>10</v>
      </c>
      <c r="B117" s="774" t="s">
        <v>123</v>
      </c>
      <c r="C117" s="766">
        <v>1</v>
      </c>
      <c r="D117" s="766"/>
      <c r="E117" s="764"/>
      <c r="F117" s="767"/>
      <c r="G117" s="767"/>
    </row>
    <row r="118" spans="1:13" ht="11.5" thickTop="1" thickBot="1" x14ac:dyDescent="0.3">
      <c r="A118" s="764">
        <v>11</v>
      </c>
      <c r="B118" s="768" t="s">
        <v>122</v>
      </c>
      <c r="C118" s="766"/>
      <c r="D118" s="766"/>
      <c r="E118" s="764">
        <v>3</v>
      </c>
      <c r="F118" s="767"/>
      <c r="G118" s="767"/>
    </row>
    <row r="119" spans="1:13" ht="11.5" thickTop="1" thickBot="1" x14ac:dyDescent="0.3">
      <c r="A119" s="764">
        <v>12</v>
      </c>
      <c r="B119" s="768" t="s">
        <v>118</v>
      </c>
      <c r="C119" s="766"/>
      <c r="D119" s="766">
        <v>2</v>
      </c>
      <c r="E119" s="764"/>
      <c r="F119" s="767"/>
      <c r="G119" s="767"/>
    </row>
    <row r="120" spans="1:13" ht="11.5" thickTop="1" thickBot="1" x14ac:dyDescent="0.3">
      <c r="A120" s="764">
        <v>13</v>
      </c>
      <c r="B120" s="768" t="s">
        <v>127</v>
      </c>
      <c r="C120" s="766"/>
      <c r="D120" s="766"/>
      <c r="E120" s="764">
        <v>3</v>
      </c>
      <c r="F120" s="767"/>
      <c r="G120" s="767"/>
    </row>
    <row r="121" spans="1:13" ht="11.5" thickTop="1" thickBot="1" x14ac:dyDescent="0.3">
      <c r="A121" s="764">
        <v>14</v>
      </c>
      <c r="B121" s="768" t="s">
        <v>125</v>
      </c>
      <c r="C121" s="766"/>
      <c r="D121" s="766"/>
      <c r="E121" s="764">
        <v>3</v>
      </c>
      <c r="F121" s="767"/>
      <c r="G121" s="767"/>
    </row>
    <row r="122" spans="1:13" ht="11.5" thickTop="1" thickBot="1" x14ac:dyDescent="0.3">
      <c r="A122" s="764">
        <v>15</v>
      </c>
      <c r="B122" s="774" t="s">
        <v>126</v>
      </c>
      <c r="C122" s="766"/>
      <c r="D122" s="766">
        <v>2</v>
      </c>
      <c r="E122" s="764"/>
      <c r="F122" s="767"/>
      <c r="G122" s="767"/>
    </row>
    <row r="123" spans="1:13" ht="11.5" thickTop="1" thickBot="1" x14ac:dyDescent="0.3">
      <c r="A123" s="764">
        <v>16</v>
      </c>
      <c r="B123" s="768" t="s">
        <v>117</v>
      </c>
      <c r="C123" s="766"/>
      <c r="D123" s="766">
        <v>2</v>
      </c>
      <c r="E123" s="764"/>
      <c r="F123" s="767"/>
      <c r="G123" s="767"/>
    </row>
    <row r="124" spans="1:13" ht="11.5" thickTop="1" thickBot="1" x14ac:dyDescent="0.3">
      <c r="A124" s="764">
        <v>17</v>
      </c>
      <c r="B124" s="768" t="s">
        <v>124</v>
      </c>
      <c r="C124" s="766"/>
      <c r="D124" s="766">
        <v>2</v>
      </c>
      <c r="E124" s="764"/>
      <c r="F124" s="767"/>
      <c r="G124" s="767"/>
    </row>
    <row r="125" spans="1:13" ht="11.5" thickTop="1" thickBot="1" x14ac:dyDescent="0.3">
      <c r="A125" s="764">
        <v>18</v>
      </c>
      <c r="B125" s="768" t="s">
        <v>129</v>
      </c>
      <c r="C125" s="766"/>
      <c r="D125" s="766">
        <v>2</v>
      </c>
      <c r="E125" s="764"/>
      <c r="F125" s="767"/>
      <c r="G125" s="767"/>
    </row>
    <row r="126" spans="1:13" ht="11.5" thickTop="1" thickBot="1" x14ac:dyDescent="0.3">
      <c r="A126" s="764">
        <v>19</v>
      </c>
      <c r="B126" s="768" t="s">
        <v>130</v>
      </c>
      <c r="C126" s="766"/>
      <c r="D126" s="766">
        <v>2</v>
      </c>
      <c r="E126" s="764"/>
      <c r="F126" s="767"/>
      <c r="G126" s="767"/>
    </row>
    <row r="127" spans="1:13" ht="11.5" thickTop="1" thickBot="1" x14ac:dyDescent="0.3">
      <c r="A127" s="764">
        <v>20</v>
      </c>
      <c r="B127" s="774" t="s">
        <v>121</v>
      </c>
      <c r="C127" s="766"/>
      <c r="D127" s="766">
        <v>2</v>
      </c>
      <c r="E127" s="764"/>
      <c r="F127" s="767"/>
      <c r="G127" s="767"/>
    </row>
    <row r="128" spans="1:13" ht="11.5" thickTop="1" thickBot="1" x14ac:dyDescent="0.3">
      <c r="A128" s="764"/>
      <c r="B128" s="768" t="s">
        <v>42</v>
      </c>
      <c r="C128" s="775">
        <f>SUM(C108:C127)</f>
        <v>3</v>
      </c>
      <c r="D128" s="775">
        <f t="shared" ref="D128:G128" si="12">SUM(D108:D127)</f>
        <v>16</v>
      </c>
      <c r="E128" s="775">
        <f t="shared" si="12"/>
        <v>12</v>
      </c>
      <c r="F128" s="775">
        <f t="shared" si="12"/>
        <v>8</v>
      </c>
      <c r="G128" s="775">
        <f t="shared" si="12"/>
        <v>15</v>
      </c>
      <c r="H128" s="776">
        <f>SUM(C128:G128)</f>
        <v>54</v>
      </c>
    </row>
    <row r="129" spans="1:13" ht="11.5" thickTop="1" thickBot="1" x14ac:dyDescent="0.3">
      <c r="A129" s="764"/>
      <c r="B129" s="768" t="s">
        <v>43</v>
      </c>
      <c r="C129" s="912">
        <f>(C128+D128+E128+F128+G128)/100</f>
        <v>0.54</v>
      </c>
      <c r="D129" s="913"/>
      <c r="E129" s="913"/>
      <c r="F129" s="913"/>
      <c r="G129" s="914"/>
    </row>
    <row r="130" spans="1:13" ht="11.5" thickTop="1" thickBot="1" x14ac:dyDescent="0.3"/>
    <row r="131" spans="1:13" ht="11.5" thickTop="1" thickBot="1" x14ac:dyDescent="0.3">
      <c r="A131" s="764"/>
      <c r="B131" s="764" t="s">
        <v>1127</v>
      </c>
      <c r="C131" s="915" t="s">
        <v>44</v>
      </c>
      <c r="D131" s="917"/>
      <c r="E131" s="764"/>
      <c r="F131" s="915" t="s">
        <v>45</v>
      </c>
      <c r="G131" s="917"/>
      <c r="I131" s="918" t="s">
        <v>1069</v>
      </c>
      <c r="J131" s="919"/>
    </row>
    <row r="132" spans="1:13" ht="11.5" thickTop="1" thickBot="1" x14ac:dyDescent="0.3">
      <c r="A132" s="765" t="s">
        <v>32</v>
      </c>
      <c r="B132" s="764" t="s">
        <v>33</v>
      </c>
      <c r="C132" s="766" t="s">
        <v>38</v>
      </c>
      <c r="D132" s="766" t="s">
        <v>39</v>
      </c>
      <c r="E132" s="764" t="s">
        <v>37</v>
      </c>
      <c r="F132" s="767" t="s">
        <v>40</v>
      </c>
      <c r="G132" s="767" t="s">
        <v>41</v>
      </c>
      <c r="I132" s="920" t="s">
        <v>1071</v>
      </c>
      <c r="J132" s="921"/>
    </row>
    <row r="133" spans="1:13" ht="11.5" thickTop="1" thickBot="1" x14ac:dyDescent="0.3">
      <c r="A133" s="764">
        <v>1</v>
      </c>
      <c r="B133" s="774" t="s">
        <v>1128</v>
      </c>
      <c r="C133" s="766"/>
      <c r="D133" s="766"/>
      <c r="E133" s="764">
        <v>3</v>
      </c>
      <c r="F133" s="767"/>
      <c r="G133" s="767"/>
      <c r="I133" s="922" t="s">
        <v>1070</v>
      </c>
      <c r="J133" s="923"/>
    </row>
    <row r="134" spans="1:13" ht="32.5" thickTop="1" thickBot="1" x14ac:dyDescent="0.3">
      <c r="A134" s="764">
        <v>2</v>
      </c>
      <c r="B134" s="783" t="s">
        <v>1131</v>
      </c>
      <c r="C134" s="766"/>
      <c r="D134" s="766">
        <v>2</v>
      </c>
      <c r="E134" s="764"/>
      <c r="F134" s="767"/>
      <c r="G134" s="767"/>
    </row>
    <row r="135" spans="1:13" ht="22" thickTop="1" thickBot="1" x14ac:dyDescent="0.3">
      <c r="A135" s="764">
        <v>3</v>
      </c>
      <c r="B135" s="774" t="s">
        <v>1129</v>
      </c>
      <c r="C135" s="766"/>
      <c r="D135" s="766">
        <v>2</v>
      </c>
      <c r="E135" s="764"/>
      <c r="F135" s="767"/>
      <c r="G135" s="767"/>
    </row>
    <row r="136" spans="1:13" ht="37" customHeight="1" thickTop="1" thickBot="1" x14ac:dyDescent="0.3">
      <c r="A136" s="764">
        <v>4</v>
      </c>
      <c r="B136" s="774" t="s">
        <v>1130</v>
      </c>
      <c r="C136" s="766">
        <v>1</v>
      </c>
      <c r="D136" s="766"/>
      <c r="E136" s="764"/>
      <c r="F136" s="767"/>
      <c r="G136" s="767"/>
      <c r="I136" s="915" t="str">
        <f>B131</f>
        <v>ENTORNO LEGAL</v>
      </c>
      <c r="J136" s="916"/>
      <c r="K136" s="916"/>
      <c r="L136" s="916"/>
      <c r="M136" s="917"/>
    </row>
    <row r="137" spans="1:13" ht="22" thickTop="1" thickBot="1" x14ac:dyDescent="0.3">
      <c r="A137" s="764">
        <v>5</v>
      </c>
      <c r="B137" s="774" t="s">
        <v>1132</v>
      </c>
      <c r="C137" s="766"/>
      <c r="D137" s="766"/>
      <c r="E137" s="764">
        <v>3</v>
      </c>
      <c r="F137" s="767"/>
      <c r="G137" s="767"/>
      <c r="I137" s="911" t="s">
        <v>44</v>
      </c>
      <c r="J137" s="911"/>
      <c r="K137" s="764"/>
      <c r="L137" s="911" t="s">
        <v>45</v>
      </c>
      <c r="M137" s="911"/>
    </row>
    <row r="138" spans="1:13" ht="29" customHeight="1" thickTop="1" thickBot="1" x14ac:dyDescent="0.3">
      <c r="A138" s="764">
        <v>6</v>
      </c>
      <c r="B138" s="783" t="s">
        <v>1133</v>
      </c>
      <c r="C138" s="766">
        <v>1</v>
      </c>
      <c r="D138" s="766"/>
      <c r="E138" s="764"/>
      <c r="F138" s="767"/>
      <c r="G138" s="767"/>
      <c r="I138" s="765">
        <v>1</v>
      </c>
      <c r="J138" s="765">
        <v>2</v>
      </c>
      <c r="K138" s="765">
        <v>3</v>
      </c>
      <c r="L138" s="765">
        <v>4</v>
      </c>
      <c r="M138" s="765">
        <v>5</v>
      </c>
    </row>
    <row r="139" spans="1:13" ht="22" thickTop="1" thickBot="1" x14ac:dyDescent="0.3">
      <c r="A139" s="764">
        <v>7</v>
      </c>
      <c r="B139" s="774" t="s">
        <v>1134</v>
      </c>
      <c r="C139" s="766"/>
      <c r="D139" s="766"/>
      <c r="E139" s="764"/>
      <c r="F139" s="767"/>
      <c r="G139" s="767">
        <v>5</v>
      </c>
      <c r="I139" s="770" t="s">
        <v>38</v>
      </c>
      <c r="J139" s="770" t="s">
        <v>39</v>
      </c>
      <c r="K139" s="771" t="s">
        <v>37</v>
      </c>
      <c r="L139" s="772" t="s">
        <v>40</v>
      </c>
      <c r="M139" s="772" t="s">
        <v>41</v>
      </c>
    </row>
    <row r="140" spans="1:13" ht="32.5" thickTop="1" thickBot="1" x14ac:dyDescent="0.3">
      <c r="A140" s="764">
        <v>8</v>
      </c>
      <c r="B140" s="774" t="s">
        <v>1135</v>
      </c>
      <c r="C140" s="766"/>
      <c r="D140" s="766"/>
      <c r="E140" s="764"/>
      <c r="F140" s="767"/>
      <c r="G140" s="767">
        <v>5</v>
      </c>
      <c r="I140" s="773">
        <f>C153</f>
        <v>2</v>
      </c>
      <c r="J140" s="773">
        <f t="shared" ref="J140" si="13">D153</f>
        <v>12</v>
      </c>
      <c r="K140" s="773">
        <f t="shared" ref="K140" si="14">E153</f>
        <v>9</v>
      </c>
      <c r="L140" s="773">
        <f t="shared" ref="L140" si="15">F153</f>
        <v>4</v>
      </c>
      <c r="M140" s="773">
        <f t="shared" ref="M140" si="16">G153</f>
        <v>40</v>
      </c>
    </row>
    <row r="141" spans="1:13" ht="22" thickTop="1" thickBot="1" x14ac:dyDescent="0.3">
      <c r="A141" s="764">
        <v>9</v>
      </c>
      <c r="B141" s="774" t="s">
        <v>1136</v>
      </c>
      <c r="C141" s="766"/>
      <c r="D141" s="766"/>
      <c r="E141" s="764"/>
      <c r="F141" s="767"/>
      <c r="G141" s="767">
        <v>5</v>
      </c>
    </row>
    <row r="142" spans="1:13" ht="76" customHeight="1" thickTop="1" thickBot="1" x14ac:dyDescent="0.3">
      <c r="A142" s="764">
        <v>10</v>
      </c>
      <c r="B142" s="774" t="s">
        <v>1137</v>
      </c>
      <c r="C142" s="766"/>
      <c r="D142" s="766"/>
      <c r="E142" s="764"/>
      <c r="F142" s="767"/>
      <c r="G142" s="767">
        <v>5</v>
      </c>
    </row>
    <row r="143" spans="1:13" ht="32.5" thickTop="1" thickBot="1" x14ac:dyDescent="0.3">
      <c r="A143" s="764">
        <v>11</v>
      </c>
      <c r="B143" s="774" t="s">
        <v>1138</v>
      </c>
      <c r="C143" s="766"/>
      <c r="D143" s="766"/>
      <c r="E143" s="764"/>
      <c r="F143" s="767"/>
      <c r="G143" s="767">
        <v>5</v>
      </c>
    </row>
    <row r="144" spans="1:13" ht="24" customHeight="1" thickTop="1" thickBot="1" x14ac:dyDescent="0.3">
      <c r="A144" s="764">
        <v>12</v>
      </c>
      <c r="B144" s="774" t="s">
        <v>1139</v>
      </c>
      <c r="C144" s="766"/>
      <c r="D144" s="766">
        <v>2</v>
      </c>
      <c r="E144" s="764"/>
      <c r="F144" s="767"/>
      <c r="G144" s="767"/>
    </row>
    <row r="145" spans="1:10" ht="32.5" thickTop="1" thickBot="1" x14ac:dyDescent="0.3">
      <c r="A145" s="764">
        <v>13</v>
      </c>
      <c r="B145" s="774" t="s">
        <v>1140</v>
      </c>
      <c r="C145" s="766"/>
      <c r="D145" s="766">
        <v>2</v>
      </c>
      <c r="E145" s="764"/>
      <c r="F145" s="767"/>
      <c r="G145" s="767"/>
    </row>
    <row r="146" spans="1:10" ht="33" customHeight="1" thickTop="1" thickBot="1" x14ac:dyDescent="0.3">
      <c r="A146" s="764">
        <v>14</v>
      </c>
      <c r="B146" s="774" t="s">
        <v>1141</v>
      </c>
      <c r="C146" s="766"/>
      <c r="D146" s="766">
        <v>2</v>
      </c>
      <c r="E146" s="764"/>
      <c r="F146" s="767"/>
      <c r="G146" s="767"/>
    </row>
    <row r="147" spans="1:10" ht="66" customHeight="1" thickTop="1" thickBot="1" x14ac:dyDescent="0.3">
      <c r="A147" s="764">
        <v>15</v>
      </c>
      <c r="B147" s="774" t="s">
        <v>1142</v>
      </c>
      <c r="C147" s="766"/>
      <c r="D147" s="766">
        <v>2</v>
      </c>
      <c r="E147" s="764"/>
      <c r="F147" s="767"/>
      <c r="G147" s="767"/>
    </row>
    <row r="148" spans="1:10" ht="41.5" customHeight="1" thickTop="1" thickBot="1" x14ac:dyDescent="0.3">
      <c r="A148" s="764">
        <v>16</v>
      </c>
      <c r="B148" s="774" t="s">
        <v>1143</v>
      </c>
      <c r="C148" s="766"/>
      <c r="D148" s="766"/>
      <c r="E148" s="764"/>
      <c r="F148" s="767"/>
      <c r="G148" s="767">
        <v>5</v>
      </c>
    </row>
    <row r="149" spans="1:10" ht="32.5" thickTop="1" thickBot="1" x14ac:dyDescent="0.3">
      <c r="A149" s="764">
        <v>17</v>
      </c>
      <c r="B149" s="774" t="s">
        <v>1144</v>
      </c>
      <c r="C149" s="766"/>
      <c r="D149" s="766"/>
      <c r="E149" s="764"/>
      <c r="F149" s="767"/>
      <c r="G149" s="767">
        <v>5</v>
      </c>
    </row>
    <row r="150" spans="1:10" ht="11.5" thickTop="1" thickBot="1" x14ac:dyDescent="0.3">
      <c r="A150" s="764">
        <v>18</v>
      </c>
      <c r="B150" s="768" t="s">
        <v>56</v>
      </c>
      <c r="C150" s="766"/>
      <c r="D150" s="766"/>
      <c r="E150" s="764">
        <v>3</v>
      </c>
      <c r="F150" s="767"/>
      <c r="G150" s="767"/>
    </row>
    <row r="151" spans="1:10" ht="22" thickTop="1" thickBot="1" x14ac:dyDescent="0.3">
      <c r="A151" s="764">
        <v>19</v>
      </c>
      <c r="B151" s="774" t="s">
        <v>1146</v>
      </c>
      <c r="C151" s="766"/>
      <c r="D151" s="766"/>
      <c r="E151" s="764"/>
      <c r="F151" s="767"/>
      <c r="G151" s="767">
        <v>5</v>
      </c>
    </row>
    <row r="152" spans="1:10" ht="22" thickTop="1" thickBot="1" x14ac:dyDescent="0.3">
      <c r="A152" s="764">
        <v>20</v>
      </c>
      <c r="B152" s="774" t="s">
        <v>1147</v>
      </c>
      <c r="C152" s="766"/>
      <c r="D152" s="766"/>
      <c r="E152" s="764"/>
      <c r="F152" s="767">
        <v>4</v>
      </c>
      <c r="G152" s="767"/>
    </row>
    <row r="153" spans="1:10" ht="11.5" thickTop="1" thickBot="1" x14ac:dyDescent="0.3">
      <c r="A153" s="764"/>
      <c r="B153" s="768" t="s">
        <v>42</v>
      </c>
      <c r="C153" s="775">
        <f>SUM(C133:C152)</f>
        <v>2</v>
      </c>
      <c r="D153" s="775">
        <f t="shared" ref="D153:G153" si="17">SUM(D133:D152)</f>
        <v>12</v>
      </c>
      <c r="E153" s="775">
        <f t="shared" si="17"/>
        <v>9</v>
      </c>
      <c r="F153" s="775">
        <f t="shared" si="17"/>
        <v>4</v>
      </c>
      <c r="G153" s="775">
        <f t="shared" si="17"/>
        <v>40</v>
      </c>
      <c r="H153" s="776">
        <f>SUM(C153:G153)</f>
        <v>67</v>
      </c>
    </row>
    <row r="154" spans="1:10" ht="11.5" thickTop="1" thickBot="1" x14ac:dyDescent="0.3">
      <c r="A154" s="764"/>
      <c r="B154" s="768" t="s">
        <v>43</v>
      </c>
      <c r="C154" s="912">
        <f>(C153+D153+E153+F153+G153)/100</f>
        <v>0.67</v>
      </c>
      <c r="D154" s="913"/>
      <c r="E154" s="913"/>
      <c r="F154" s="913"/>
      <c r="G154" s="914"/>
    </row>
    <row r="155" spans="1:10" ht="11" thickTop="1" x14ac:dyDescent="0.25"/>
    <row r="159" spans="1:10" ht="11" thickBot="1" x14ac:dyDescent="0.3"/>
    <row r="160" spans="1:10" ht="11.5" thickTop="1" thickBot="1" x14ac:dyDescent="0.3">
      <c r="C160" s="915" t="s">
        <v>136</v>
      </c>
      <c r="D160" s="916"/>
      <c r="E160" s="916"/>
      <c r="F160" s="916"/>
      <c r="G160" s="917"/>
      <c r="H160" s="784"/>
      <c r="I160" s="918" t="s">
        <v>1069</v>
      </c>
      <c r="J160" s="919"/>
    </row>
    <row r="161" spans="3:10" ht="11.5" thickTop="1" thickBot="1" x14ac:dyDescent="0.3">
      <c r="C161" s="915" t="s">
        <v>137</v>
      </c>
      <c r="D161" s="916"/>
      <c r="E161" s="916"/>
      <c r="F161" s="916"/>
      <c r="G161" s="917"/>
      <c r="H161" s="784"/>
      <c r="I161" s="920" t="s">
        <v>1071</v>
      </c>
      <c r="J161" s="921"/>
    </row>
    <row r="162" spans="3:10" ht="11.5" thickTop="1" thickBot="1" x14ac:dyDescent="0.3">
      <c r="C162" s="762" t="s">
        <v>38</v>
      </c>
      <c r="D162" s="769" t="s">
        <v>39</v>
      </c>
      <c r="E162" s="769" t="s">
        <v>37</v>
      </c>
      <c r="F162" s="769" t="s">
        <v>40</v>
      </c>
      <c r="G162" s="763" t="s">
        <v>41</v>
      </c>
    </row>
    <row r="163" spans="3:10" ht="11.5" thickTop="1" thickBot="1" x14ac:dyDescent="0.3">
      <c r="C163" s="785" t="s">
        <v>138</v>
      </c>
      <c r="D163" s="786" t="s">
        <v>139</v>
      </c>
      <c r="E163" s="787" t="s">
        <v>1148</v>
      </c>
      <c r="F163" s="788" t="s">
        <v>140</v>
      </c>
      <c r="G163" s="789" t="s">
        <v>141</v>
      </c>
    </row>
    <row r="164" spans="3:10" ht="11.5" thickTop="1" thickBot="1" x14ac:dyDescent="0.3">
      <c r="C164" s="790"/>
      <c r="D164" s="791"/>
      <c r="E164" s="791"/>
      <c r="F164" s="791"/>
      <c r="G164" s="792"/>
    </row>
    <row r="165" spans="3:10" ht="32.5" thickTop="1" thickBot="1" x14ac:dyDescent="0.3">
      <c r="C165" s="765" t="s">
        <v>131</v>
      </c>
      <c r="D165" s="765" t="s">
        <v>132</v>
      </c>
      <c r="E165" s="793" t="s">
        <v>133</v>
      </c>
      <c r="F165" s="765" t="s">
        <v>134</v>
      </c>
      <c r="G165" s="765" t="s">
        <v>135</v>
      </c>
      <c r="H165" s="765" t="s">
        <v>1123</v>
      </c>
    </row>
    <row r="166" spans="3:10" ht="11.5" thickTop="1" thickBot="1" x14ac:dyDescent="0.3">
      <c r="C166" s="796">
        <f>C29</f>
        <v>0.54</v>
      </c>
      <c r="D166" s="798">
        <f>C54</f>
        <v>0.64</v>
      </c>
      <c r="E166" s="798">
        <f>C79</f>
        <v>0.8</v>
      </c>
      <c r="F166" s="797">
        <f>C104</f>
        <v>0.83</v>
      </c>
      <c r="G166" s="796">
        <f>C129</f>
        <v>0.54</v>
      </c>
      <c r="H166" s="799">
        <f>C154</f>
        <v>0.67</v>
      </c>
    </row>
    <row r="167" spans="3:10" ht="11" thickTop="1" x14ac:dyDescent="0.25"/>
    <row r="185" spans="3:5" ht="11" thickBot="1" x14ac:dyDescent="0.3"/>
    <row r="186" spans="3:5" x14ac:dyDescent="0.25">
      <c r="C186" s="908" t="s">
        <v>1223</v>
      </c>
      <c r="D186" s="909"/>
      <c r="E186" s="910"/>
    </row>
    <row r="187" spans="3:5" x14ac:dyDescent="0.25">
      <c r="C187" s="904" t="s">
        <v>1224</v>
      </c>
      <c r="D187" s="905"/>
      <c r="E187" s="794">
        <v>600</v>
      </c>
    </row>
    <row r="188" spans="3:5" x14ac:dyDescent="0.25">
      <c r="C188" s="904" t="s">
        <v>1225</v>
      </c>
      <c r="D188" s="905"/>
      <c r="E188" s="794">
        <f>H153+H128+H103+H78+H53+H28</f>
        <v>402</v>
      </c>
    </row>
    <row r="189" spans="3:5" ht="11" thickBot="1" x14ac:dyDescent="0.3">
      <c r="C189" s="906" t="s">
        <v>1226</v>
      </c>
      <c r="D189" s="907"/>
      <c r="E189" s="795">
        <f>E188/E187</f>
        <v>0.67</v>
      </c>
    </row>
  </sheetData>
  <sortState xmlns:xlrd2="http://schemas.microsoft.com/office/spreadsheetml/2017/richdata2" ref="B105:B124">
    <sortCondition ref="B105"/>
  </sortState>
  <mergeCells count="63">
    <mergeCell ref="C129:G129"/>
    <mergeCell ref="C131:D131"/>
    <mergeCell ref="F131:G131"/>
    <mergeCell ref="C79:G79"/>
    <mergeCell ref="C81:D81"/>
    <mergeCell ref="F81:G81"/>
    <mergeCell ref="C104:G104"/>
    <mergeCell ref="C106:D106"/>
    <mergeCell ref="F106:G106"/>
    <mergeCell ref="B1:G2"/>
    <mergeCell ref="C3:G3"/>
    <mergeCell ref="I5:J5"/>
    <mergeCell ref="I31:J31"/>
    <mergeCell ref="I56:J56"/>
    <mergeCell ref="I32:J32"/>
    <mergeCell ref="I6:J6"/>
    <mergeCell ref="C54:G54"/>
    <mergeCell ref="C31:D31"/>
    <mergeCell ref="F31:G31"/>
    <mergeCell ref="C5:D5"/>
    <mergeCell ref="F5:G5"/>
    <mergeCell ref="C29:G29"/>
    <mergeCell ref="C56:D56"/>
    <mergeCell ref="F56:G56"/>
    <mergeCell ref="I10:J10"/>
    <mergeCell ref="I57:J57"/>
    <mergeCell ref="I131:J131"/>
    <mergeCell ref="I132:J132"/>
    <mergeCell ref="I133:J133"/>
    <mergeCell ref="I61:M61"/>
    <mergeCell ref="I62:J62"/>
    <mergeCell ref="I58:J58"/>
    <mergeCell ref="I83:J83"/>
    <mergeCell ref="I108:J108"/>
    <mergeCell ref="I81:J81"/>
    <mergeCell ref="I106:J106"/>
    <mergeCell ref="I107:J107"/>
    <mergeCell ref="I82:J82"/>
    <mergeCell ref="L62:M62"/>
    <mergeCell ref="I86:M86"/>
    <mergeCell ref="I87:J87"/>
    <mergeCell ref="L10:M10"/>
    <mergeCell ref="I9:M9"/>
    <mergeCell ref="I37:M37"/>
    <mergeCell ref="I38:J38"/>
    <mergeCell ref="L38:M38"/>
    <mergeCell ref="I33:J33"/>
    <mergeCell ref="L137:M137"/>
    <mergeCell ref="L87:M87"/>
    <mergeCell ref="I111:M111"/>
    <mergeCell ref="I112:J112"/>
    <mergeCell ref="L112:M112"/>
    <mergeCell ref="I136:M136"/>
    <mergeCell ref="C187:D187"/>
    <mergeCell ref="C188:D188"/>
    <mergeCell ref="C189:D189"/>
    <mergeCell ref="C186:E186"/>
    <mergeCell ref="I137:J137"/>
    <mergeCell ref="C154:G154"/>
    <mergeCell ref="C160:G160"/>
    <mergeCell ref="C161:G161"/>
    <mergeCell ref="I160:J160"/>
    <mergeCell ref="I161:J161"/>
  </mergeCells>
  <hyperlinks>
    <hyperlink ref="I5:J5" location="INDICE!A1" display="IR AL INDICE" xr:uid="{00000000-0004-0000-0200-000000000000}"/>
    <hyperlink ref="I31:J31" location="INDICE!A1" display="IR AL INDICE" xr:uid="{00000000-0004-0000-0200-000001000000}"/>
    <hyperlink ref="I56:J56" location="INDICE!A1" display="IR AL INDICE" xr:uid="{00000000-0004-0000-0200-000002000000}"/>
    <hyperlink ref="I81:J81" location="INDICE!A1" display="IR AL INDICE" xr:uid="{00000000-0004-0000-0200-000003000000}"/>
    <hyperlink ref="I106:J106" location="INDICE!A1" display="IR AL INDICE" xr:uid="{00000000-0004-0000-0200-000004000000}"/>
    <hyperlink ref="I107:J107" location="'2 AUD EXTERNA'!A1" display="IR A ARRIBA" xr:uid="{00000000-0004-0000-0200-000005000000}"/>
    <hyperlink ref="I82:J82" location="'2 AUD EXTERNA'!A1" display="IR A ARRIBA" xr:uid="{00000000-0004-0000-0200-000006000000}"/>
    <hyperlink ref="I57:J57" location="'2 AUD EXTERNA'!A1" display="IR A ARRIBA" xr:uid="{00000000-0004-0000-0200-000007000000}"/>
    <hyperlink ref="I32:J32" location="'2 AUD EXTERNA'!A1" display="IR A ARRIBA" xr:uid="{00000000-0004-0000-0200-000008000000}"/>
    <hyperlink ref="I160:J160" location="INDICE!A1" display="IR AL INDICE" xr:uid="{00000000-0004-0000-0200-000009000000}"/>
    <hyperlink ref="I161:J161" location="'2 AUD EXTERNA'!A1" display="IR A ARRIBA" xr:uid="{00000000-0004-0000-0200-00000A000000}"/>
    <hyperlink ref="I6:J6" location="'2 AUD EXTERNA'!A136" display="IR ABAJO" xr:uid="{00000000-0004-0000-0200-00000B000000}"/>
    <hyperlink ref="I33:J33" location="'2 AUD EXTERNA'!A136" display="IR ABAJO" xr:uid="{00000000-0004-0000-0200-00000C000000}"/>
    <hyperlink ref="I58:J58" location="'2 AUD EXTERNA'!A136" display="IR ABAJO" xr:uid="{00000000-0004-0000-0200-00000D000000}"/>
    <hyperlink ref="I83:J83" location="'2 AUD EXTERNA'!A136" display="IR ABAJO" xr:uid="{00000000-0004-0000-0200-00000E000000}"/>
    <hyperlink ref="I108:J108" location="'2 AUD EXTERNA'!A136" display="IR ABAJO" xr:uid="{00000000-0004-0000-0200-00000F000000}"/>
    <hyperlink ref="I131:J131" location="INDICE!A1" display="IR AL INDICE" xr:uid="{5C1156AB-828D-48F7-932D-A66AF0E9426B}"/>
    <hyperlink ref="I132:J132" location="'2 AUD EXTERNA'!A1" display="IR A ARRIBA" xr:uid="{F12EA7A1-B832-4FAF-8B99-968F32E948D2}"/>
    <hyperlink ref="I133:J133" location="'2 AUD EXTERNA'!A136" display="IR ABAJO" xr:uid="{6A4655BA-28FB-48A9-B1CD-5FCF1273B20D}"/>
  </hyperlinks>
  <pageMargins left="0.7" right="0.7" top="0.75" bottom="0.75" header="0.3" footer="0.3"/>
  <pageSetup orientation="portrait" horizontalDpi="90" verticalDpi="90"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717325A-5880-4EEE-9890-540E28EEEF14}">
  <sheetPr>
    <tabColor rgb="FFFFC000"/>
  </sheetPr>
  <dimension ref="A2:H41"/>
  <sheetViews>
    <sheetView topLeftCell="A37" workbookViewId="0">
      <selection activeCell="H17" sqref="H17"/>
    </sheetView>
  </sheetViews>
  <sheetFormatPr baseColWidth="10" defaultRowHeight="14.5" x14ac:dyDescent="0.35"/>
  <cols>
    <col min="1" max="1" width="5.453125" style="719" customWidth="1"/>
    <col min="2" max="2" width="43.1796875" customWidth="1"/>
    <col min="3" max="3" width="29.26953125" customWidth="1"/>
  </cols>
  <sheetData>
    <row r="2" spans="1:8" ht="15" thickBot="1" x14ac:dyDescent="0.4"/>
    <row r="3" spans="1:8" ht="29.5" thickBot="1" x14ac:dyDescent="0.4">
      <c r="A3" s="737"/>
      <c r="B3" s="721" t="s">
        <v>1200</v>
      </c>
      <c r="C3" s="721" t="s">
        <v>1201</v>
      </c>
      <c r="D3" s="722" t="s">
        <v>1222</v>
      </c>
    </row>
    <row r="4" spans="1:8" x14ac:dyDescent="0.35">
      <c r="A4" s="734">
        <v>1</v>
      </c>
      <c r="B4" s="930" t="s">
        <v>146</v>
      </c>
      <c r="C4" s="728" t="s">
        <v>1202</v>
      </c>
      <c r="D4" s="723">
        <v>5</v>
      </c>
    </row>
    <row r="5" spans="1:8" x14ac:dyDescent="0.35">
      <c r="A5" s="735">
        <v>2</v>
      </c>
      <c r="B5" s="928"/>
      <c r="C5" s="729" t="s">
        <v>150</v>
      </c>
      <c r="D5" s="724">
        <v>5</v>
      </c>
    </row>
    <row r="6" spans="1:8" x14ac:dyDescent="0.35">
      <c r="A6" s="735">
        <v>3</v>
      </c>
      <c r="B6" s="928"/>
      <c r="C6" s="729" t="s">
        <v>156</v>
      </c>
      <c r="D6" s="724">
        <v>6</v>
      </c>
    </row>
    <row r="7" spans="1:8" x14ac:dyDescent="0.35">
      <c r="A7" s="735">
        <v>4</v>
      </c>
      <c r="B7" s="928"/>
      <c r="C7" s="729" t="s">
        <v>163</v>
      </c>
      <c r="D7" s="724">
        <v>4</v>
      </c>
    </row>
    <row r="8" spans="1:8" x14ac:dyDescent="0.35">
      <c r="A8" s="735">
        <v>5</v>
      </c>
      <c r="B8" s="928"/>
      <c r="C8" s="729" t="s">
        <v>168</v>
      </c>
      <c r="D8" s="724">
        <v>4</v>
      </c>
    </row>
    <row r="9" spans="1:8" x14ac:dyDescent="0.35">
      <c r="A9" s="735">
        <v>6</v>
      </c>
      <c r="B9" s="928"/>
      <c r="C9" s="729" t="s">
        <v>1203</v>
      </c>
      <c r="D9" s="724">
        <v>3</v>
      </c>
    </row>
    <row r="10" spans="1:8" ht="15" thickBot="1" x14ac:dyDescent="0.4">
      <c r="A10" s="735">
        <v>7</v>
      </c>
      <c r="B10" s="931"/>
      <c r="C10" s="730" t="s">
        <v>177</v>
      </c>
      <c r="D10" s="725">
        <v>4</v>
      </c>
    </row>
    <row r="11" spans="1:8" x14ac:dyDescent="0.35">
      <c r="A11" s="735">
        <v>8</v>
      </c>
      <c r="B11" s="927" t="s">
        <v>193</v>
      </c>
      <c r="C11" s="731" t="s">
        <v>185</v>
      </c>
      <c r="D11" s="726">
        <v>6</v>
      </c>
    </row>
    <row r="12" spans="1:8" x14ac:dyDescent="0.35">
      <c r="A12" s="735">
        <v>9</v>
      </c>
      <c r="B12" s="928"/>
      <c r="C12" s="729" t="s">
        <v>1204</v>
      </c>
      <c r="D12" s="724">
        <v>5</v>
      </c>
    </row>
    <row r="13" spans="1:8" x14ac:dyDescent="0.35">
      <c r="A13" s="735">
        <v>10</v>
      </c>
      <c r="B13" s="928"/>
      <c r="C13" s="729" t="s">
        <v>187</v>
      </c>
      <c r="D13" s="724">
        <v>7</v>
      </c>
      <c r="H13">
        <f>1+0.035/12</f>
        <v>1.0029166666666667</v>
      </c>
    </row>
    <row r="14" spans="1:8" ht="15" thickBot="1" x14ac:dyDescent="0.4">
      <c r="A14" s="735">
        <v>11</v>
      </c>
      <c r="B14" s="929"/>
      <c r="C14" s="732" t="s">
        <v>189</v>
      </c>
      <c r="D14" s="727">
        <v>3</v>
      </c>
      <c r="H14">
        <f>H13*H13*H13</f>
        <v>1.0087755456452547</v>
      </c>
    </row>
    <row r="15" spans="1:8" x14ac:dyDescent="0.35">
      <c r="A15" s="735">
        <v>12</v>
      </c>
      <c r="B15" s="933" t="s">
        <v>331</v>
      </c>
      <c r="C15" s="728" t="s">
        <v>1205</v>
      </c>
      <c r="D15" s="723">
        <v>5</v>
      </c>
      <c r="H15">
        <f>H14-1</f>
        <v>8.7755456452547342E-3</v>
      </c>
    </row>
    <row r="16" spans="1:8" x14ac:dyDescent="0.35">
      <c r="A16" s="735">
        <v>13</v>
      </c>
      <c r="B16" s="933"/>
      <c r="C16" s="729" t="s">
        <v>1206</v>
      </c>
      <c r="D16" s="724">
        <v>7</v>
      </c>
      <c r="H16">
        <f>H15*3</f>
        <v>2.6326636935764203E-2</v>
      </c>
    </row>
    <row r="17" spans="1:4" x14ac:dyDescent="0.35">
      <c r="A17" s="735">
        <v>14</v>
      </c>
      <c r="B17" s="933"/>
      <c r="C17" s="729" t="s">
        <v>1207</v>
      </c>
      <c r="D17" s="724">
        <v>5</v>
      </c>
    </row>
    <row r="18" spans="1:4" ht="15" thickBot="1" x14ac:dyDescent="0.4">
      <c r="A18" s="735">
        <v>15</v>
      </c>
      <c r="B18" s="934"/>
      <c r="C18" s="730" t="s">
        <v>1208</v>
      </c>
      <c r="D18" s="725">
        <v>5</v>
      </c>
    </row>
    <row r="19" spans="1:4" x14ac:dyDescent="0.35">
      <c r="A19" s="735">
        <v>16</v>
      </c>
      <c r="B19" s="927" t="s">
        <v>1210</v>
      </c>
      <c r="C19" s="731" t="s">
        <v>1202</v>
      </c>
      <c r="D19" s="726">
        <v>4</v>
      </c>
    </row>
    <row r="20" spans="1:4" x14ac:dyDescent="0.35">
      <c r="A20" s="735">
        <v>17</v>
      </c>
      <c r="B20" s="928"/>
      <c r="C20" s="729" t="s">
        <v>1209</v>
      </c>
      <c r="D20" s="724">
        <v>7</v>
      </c>
    </row>
    <row r="21" spans="1:4" x14ac:dyDescent="0.35">
      <c r="A21" s="735">
        <v>18</v>
      </c>
      <c r="B21" s="928"/>
      <c r="C21" s="729" t="s">
        <v>360</v>
      </c>
      <c r="D21" s="724">
        <v>6</v>
      </c>
    </row>
    <row r="22" spans="1:4" ht="15" thickBot="1" x14ac:dyDescent="0.4">
      <c r="A22" s="735">
        <v>19</v>
      </c>
      <c r="B22" s="929"/>
      <c r="C22" s="732" t="s">
        <v>1211</v>
      </c>
      <c r="D22" s="727">
        <v>5</v>
      </c>
    </row>
    <row r="23" spans="1:4" x14ac:dyDescent="0.35">
      <c r="A23" s="735">
        <v>20</v>
      </c>
      <c r="B23" s="930" t="s">
        <v>332</v>
      </c>
      <c r="C23" s="728" t="s">
        <v>1202</v>
      </c>
      <c r="D23" s="723">
        <v>7</v>
      </c>
    </row>
    <row r="24" spans="1:4" ht="29.5" customHeight="1" x14ac:dyDescent="0.35">
      <c r="A24" s="735">
        <v>21</v>
      </c>
      <c r="B24" s="928"/>
      <c r="C24" s="733" t="s">
        <v>1212</v>
      </c>
      <c r="D24" s="724">
        <v>7</v>
      </c>
    </row>
    <row r="25" spans="1:4" x14ac:dyDescent="0.35">
      <c r="A25" s="735">
        <v>22</v>
      </c>
      <c r="B25" s="928"/>
      <c r="C25" s="729" t="s">
        <v>360</v>
      </c>
      <c r="D25" s="724">
        <v>5</v>
      </c>
    </row>
    <row r="26" spans="1:4" ht="15" thickBot="1" x14ac:dyDescent="0.4">
      <c r="A26" s="735">
        <v>23</v>
      </c>
      <c r="B26" s="931"/>
      <c r="C26" s="730" t="s">
        <v>1211</v>
      </c>
      <c r="D26" s="725">
        <v>5</v>
      </c>
    </row>
    <row r="27" spans="1:4" x14ac:dyDescent="0.35">
      <c r="A27" s="735">
        <v>24</v>
      </c>
      <c r="B27" s="927" t="s">
        <v>355</v>
      </c>
      <c r="C27" s="731" t="s">
        <v>1202</v>
      </c>
      <c r="D27" s="726">
        <v>5</v>
      </c>
    </row>
    <row r="28" spans="1:4" x14ac:dyDescent="0.35">
      <c r="A28" s="735">
        <v>25</v>
      </c>
      <c r="B28" s="928"/>
      <c r="C28" s="729" t="s">
        <v>1213</v>
      </c>
      <c r="D28" s="724">
        <v>7</v>
      </c>
    </row>
    <row r="29" spans="1:4" x14ac:dyDescent="0.35">
      <c r="A29" s="735">
        <v>26</v>
      </c>
      <c r="B29" s="928"/>
      <c r="C29" s="729" t="s">
        <v>360</v>
      </c>
      <c r="D29" s="724">
        <v>5</v>
      </c>
    </row>
    <row r="30" spans="1:4" ht="15" thickBot="1" x14ac:dyDescent="0.4">
      <c r="A30" s="735">
        <v>27</v>
      </c>
      <c r="B30" s="929"/>
      <c r="C30" s="732" t="s">
        <v>1211</v>
      </c>
      <c r="D30" s="727">
        <v>5</v>
      </c>
    </row>
    <row r="31" spans="1:4" x14ac:dyDescent="0.35">
      <c r="A31" s="735">
        <v>28</v>
      </c>
      <c r="B31" s="930" t="s">
        <v>296</v>
      </c>
      <c r="C31" s="728" t="s">
        <v>1214</v>
      </c>
      <c r="D31" s="723">
        <v>5</v>
      </c>
    </row>
    <row r="32" spans="1:4" x14ac:dyDescent="0.35">
      <c r="A32" s="735">
        <v>29</v>
      </c>
      <c r="B32" s="928"/>
      <c r="C32" s="729" t="s">
        <v>1215</v>
      </c>
      <c r="D32" s="724">
        <v>5</v>
      </c>
    </row>
    <row r="33" spans="1:4" x14ac:dyDescent="0.35">
      <c r="A33" s="735">
        <v>30</v>
      </c>
      <c r="B33" s="928"/>
      <c r="C33" s="729" t="s">
        <v>1216</v>
      </c>
      <c r="D33" s="724">
        <v>5</v>
      </c>
    </row>
    <row r="34" spans="1:4" x14ac:dyDescent="0.35">
      <c r="A34" s="735">
        <v>31</v>
      </c>
      <c r="B34" s="928"/>
      <c r="C34" s="729" t="s">
        <v>1217</v>
      </c>
      <c r="D34" s="724">
        <v>5</v>
      </c>
    </row>
    <row r="35" spans="1:4" x14ac:dyDescent="0.35">
      <c r="A35" s="735">
        <v>32</v>
      </c>
      <c r="B35" s="928"/>
      <c r="C35" s="729" t="s">
        <v>1218</v>
      </c>
      <c r="D35" s="724">
        <v>5</v>
      </c>
    </row>
    <row r="36" spans="1:4" ht="15" thickBot="1" x14ac:dyDescent="0.4">
      <c r="A36" s="735">
        <v>33</v>
      </c>
      <c r="B36" s="931"/>
      <c r="C36" s="730" t="s">
        <v>1211</v>
      </c>
      <c r="D36" s="725">
        <v>5</v>
      </c>
    </row>
    <row r="37" spans="1:4" x14ac:dyDescent="0.35">
      <c r="A37" s="735">
        <v>34</v>
      </c>
      <c r="B37" s="927" t="s">
        <v>1185</v>
      </c>
      <c r="C37" s="731" t="s">
        <v>1219</v>
      </c>
      <c r="D37" s="726">
        <v>3</v>
      </c>
    </row>
    <row r="38" spans="1:4" x14ac:dyDescent="0.35">
      <c r="A38" s="735">
        <v>35</v>
      </c>
      <c r="B38" s="928"/>
      <c r="C38" s="729" t="s">
        <v>1202</v>
      </c>
      <c r="D38" s="724">
        <v>4</v>
      </c>
    </row>
    <row r="39" spans="1:4" x14ac:dyDescent="0.35">
      <c r="A39" s="735">
        <v>36</v>
      </c>
      <c r="B39" s="928"/>
      <c r="C39" s="729" t="s">
        <v>1220</v>
      </c>
      <c r="D39" s="724">
        <v>8</v>
      </c>
    </row>
    <row r="40" spans="1:4" ht="15" thickBot="1" x14ac:dyDescent="0.4">
      <c r="A40" s="736">
        <v>37</v>
      </c>
      <c r="B40" s="929"/>
      <c r="C40" s="732" t="s">
        <v>1221</v>
      </c>
      <c r="D40" s="727">
        <v>5</v>
      </c>
    </row>
    <row r="41" spans="1:4" ht="15" thickBot="1" x14ac:dyDescent="0.4">
      <c r="A41" s="738"/>
      <c r="B41" s="932" t="s">
        <v>149</v>
      </c>
      <c r="C41" s="932"/>
      <c r="D41" s="720">
        <f>SUM(D4:D40)</f>
        <v>192</v>
      </c>
    </row>
  </sheetData>
  <mergeCells count="9">
    <mergeCell ref="B37:B40"/>
    <mergeCell ref="B31:B36"/>
    <mergeCell ref="B41:C41"/>
    <mergeCell ref="B15:B18"/>
    <mergeCell ref="B4:B10"/>
    <mergeCell ref="B11:B14"/>
    <mergeCell ref="B19:B22"/>
    <mergeCell ref="B23:B26"/>
    <mergeCell ref="B27:B30"/>
  </mergeCells>
  <pageMargins left="0.7" right="0.7" top="0.75" bottom="0.75" header="0.3" footer="0.3"/>
  <pageSetup orientation="portrait" horizontalDpi="90" verticalDpi="90"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rgb="FFFFC000"/>
  </sheetPr>
  <dimension ref="A1:L444"/>
  <sheetViews>
    <sheetView topLeftCell="A214" zoomScaleNormal="100" workbookViewId="0">
      <selection activeCell="C151" sqref="C151"/>
    </sheetView>
  </sheetViews>
  <sheetFormatPr baseColWidth="10" defaultColWidth="10.81640625" defaultRowHeight="14" x14ac:dyDescent="0.3"/>
  <cols>
    <col min="1" max="1" width="13.453125" style="653" customWidth="1"/>
    <col min="2" max="2" width="15.54296875" style="653" customWidth="1"/>
    <col min="3" max="3" width="43.1796875" style="653" customWidth="1"/>
    <col min="4" max="4" width="16.1796875" style="653" customWidth="1"/>
    <col min="5" max="5" width="14.1796875" style="653" customWidth="1"/>
    <col min="6" max="6" width="14.26953125" style="653" customWidth="1"/>
    <col min="7" max="16384" width="10.81640625" style="653"/>
  </cols>
  <sheetData>
    <row r="1" spans="1:12" x14ac:dyDescent="0.3">
      <c r="A1" s="952" t="s">
        <v>1054</v>
      </c>
      <c r="B1" s="952"/>
      <c r="C1" s="952"/>
      <c r="D1" s="952"/>
      <c r="E1" s="952"/>
      <c r="F1" s="952"/>
    </row>
    <row r="2" spans="1:12" x14ac:dyDescent="0.3">
      <c r="A2" s="952"/>
      <c r="B2" s="952"/>
      <c r="C2" s="952"/>
      <c r="D2" s="952"/>
      <c r="E2" s="952"/>
      <c r="F2" s="952"/>
    </row>
    <row r="3" spans="1:12" ht="35.5" customHeight="1" x14ac:dyDescent="0.45">
      <c r="A3" s="953" t="s">
        <v>1057</v>
      </c>
      <c r="B3" s="953"/>
      <c r="C3" s="952">
        <f>INDICE!I1</f>
        <v>0</v>
      </c>
      <c r="D3" s="952"/>
      <c r="E3" s="952"/>
      <c r="F3" s="952"/>
    </row>
    <row r="5" spans="1:12" ht="14.5" thickBot="1" x14ac:dyDescent="0.35"/>
    <row r="6" spans="1:12" ht="29" thickTop="1" thickBot="1" x14ac:dyDescent="0.35">
      <c r="A6" s="654"/>
      <c r="B6" s="654"/>
      <c r="C6" s="654" t="s">
        <v>142</v>
      </c>
      <c r="D6" s="667" t="s">
        <v>143</v>
      </c>
      <c r="E6" s="668" t="s">
        <v>144</v>
      </c>
      <c r="F6" s="668" t="s">
        <v>145</v>
      </c>
      <c r="H6" s="954" t="s">
        <v>1069</v>
      </c>
      <c r="I6" s="955"/>
    </row>
    <row r="7" spans="1:12" ht="34.5" customHeight="1" thickTop="1" thickBot="1" x14ac:dyDescent="0.35">
      <c r="A7" s="956" t="s">
        <v>146</v>
      </c>
      <c r="B7" s="957" t="s">
        <v>147</v>
      </c>
      <c r="C7" s="655" t="s">
        <v>148</v>
      </c>
      <c r="D7" s="669">
        <v>3</v>
      </c>
      <c r="E7" s="958">
        <v>50</v>
      </c>
      <c r="F7" s="959">
        <f>D12/E7</f>
        <v>0.34</v>
      </c>
      <c r="H7" s="935" t="s">
        <v>1070</v>
      </c>
      <c r="I7" s="936"/>
    </row>
    <row r="8" spans="1:12" ht="15" thickTop="1" thickBot="1" x14ac:dyDescent="0.35">
      <c r="A8" s="956"/>
      <c r="B8" s="957"/>
      <c r="C8" s="656" t="s">
        <v>1227</v>
      </c>
      <c r="D8" s="669">
        <v>2</v>
      </c>
      <c r="E8" s="958"/>
      <c r="F8" s="959"/>
    </row>
    <row r="9" spans="1:12" ht="15" thickTop="1" thickBot="1" x14ac:dyDescent="0.35">
      <c r="A9" s="956"/>
      <c r="B9" s="957"/>
      <c r="C9" s="656" t="s">
        <v>1228</v>
      </c>
      <c r="D9" s="669">
        <v>5</v>
      </c>
      <c r="E9" s="958"/>
      <c r="F9" s="959"/>
      <c r="H9" s="946" t="s">
        <v>1187</v>
      </c>
      <c r="I9" s="946"/>
      <c r="J9" s="946"/>
      <c r="K9" s="946"/>
      <c r="L9" s="946"/>
    </row>
    <row r="10" spans="1:12" ht="15" thickTop="1" thickBot="1" x14ac:dyDescent="0.35">
      <c r="A10" s="956"/>
      <c r="B10" s="957"/>
      <c r="C10" s="656" t="s">
        <v>1229</v>
      </c>
      <c r="D10" s="669">
        <v>6</v>
      </c>
      <c r="E10" s="958"/>
      <c r="F10" s="959"/>
      <c r="H10" s="946" t="s">
        <v>1188</v>
      </c>
      <c r="I10" s="946"/>
      <c r="J10" s="946"/>
      <c r="K10" s="946"/>
      <c r="L10" s="946"/>
    </row>
    <row r="11" spans="1:12" ht="15" thickTop="1" thickBot="1" x14ac:dyDescent="0.35">
      <c r="A11" s="956"/>
      <c r="B11" s="957"/>
      <c r="C11" s="656" t="s">
        <v>1230</v>
      </c>
      <c r="D11" s="669">
        <v>1</v>
      </c>
      <c r="E11" s="958"/>
      <c r="F11" s="959"/>
      <c r="H11" s="946" t="s">
        <v>1189</v>
      </c>
      <c r="I11" s="946"/>
      <c r="J11" s="946"/>
      <c r="K11" s="946"/>
      <c r="L11" s="946"/>
    </row>
    <row r="12" spans="1:12" ht="15" thickTop="1" thickBot="1" x14ac:dyDescent="0.35">
      <c r="A12" s="956"/>
      <c r="B12" s="957"/>
      <c r="C12" s="657" t="s">
        <v>149</v>
      </c>
      <c r="D12" s="670">
        <f>SUM(D7:D11)</f>
        <v>17</v>
      </c>
      <c r="E12" s="958"/>
      <c r="F12" s="959"/>
      <c r="H12" s="946" t="s">
        <v>1190</v>
      </c>
      <c r="I12" s="946"/>
      <c r="J12" s="946"/>
      <c r="K12" s="946"/>
      <c r="L12" s="946"/>
    </row>
    <row r="13" spans="1:12" ht="28" customHeight="1" thickTop="1" thickBot="1" x14ac:dyDescent="0.35">
      <c r="A13" s="956"/>
      <c r="B13" s="957" t="s">
        <v>150</v>
      </c>
      <c r="C13" s="655" t="s">
        <v>151</v>
      </c>
      <c r="D13" s="669">
        <v>7</v>
      </c>
      <c r="E13" s="958">
        <v>50</v>
      </c>
      <c r="F13" s="960">
        <f>D18/E13</f>
        <v>0.64</v>
      </c>
      <c r="H13" s="946" t="s">
        <v>1191</v>
      </c>
      <c r="I13" s="946"/>
      <c r="J13" s="946"/>
      <c r="K13" s="946"/>
      <c r="L13" s="946"/>
    </row>
    <row r="14" spans="1:12" ht="15" thickTop="1" thickBot="1" x14ac:dyDescent="0.35">
      <c r="A14" s="956"/>
      <c r="B14" s="957"/>
      <c r="C14" s="656" t="s">
        <v>152</v>
      </c>
      <c r="D14" s="669">
        <v>6</v>
      </c>
      <c r="E14" s="958"/>
      <c r="F14" s="960"/>
      <c r="H14" s="946" t="s">
        <v>1192</v>
      </c>
      <c r="I14" s="946"/>
      <c r="J14" s="946"/>
      <c r="K14" s="946"/>
      <c r="L14" s="946"/>
    </row>
    <row r="15" spans="1:12" ht="15" thickTop="1" thickBot="1" x14ac:dyDescent="0.35">
      <c r="A15" s="956"/>
      <c r="B15" s="957"/>
      <c r="C15" s="656" t="s">
        <v>153</v>
      </c>
      <c r="D15" s="669">
        <v>8</v>
      </c>
      <c r="E15" s="958"/>
      <c r="F15" s="960"/>
      <c r="H15" s="946" t="s">
        <v>1193</v>
      </c>
      <c r="I15" s="946"/>
      <c r="J15" s="946"/>
      <c r="K15" s="946"/>
      <c r="L15" s="946"/>
    </row>
    <row r="16" spans="1:12" ht="15" thickTop="1" thickBot="1" x14ac:dyDescent="0.35">
      <c r="A16" s="956"/>
      <c r="B16" s="957"/>
      <c r="C16" s="656" t="s">
        <v>154</v>
      </c>
      <c r="D16" s="669">
        <v>9</v>
      </c>
      <c r="E16" s="958"/>
      <c r="F16" s="960"/>
      <c r="H16" s="946" t="s">
        <v>1194</v>
      </c>
      <c r="I16" s="946"/>
      <c r="J16" s="946"/>
      <c r="K16" s="946"/>
      <c r="L16" s="946"/>
    </row>
    <row r="17" spans="1:12" ht="15" thickTop="1" thickBot="1" x14ac:dyDescent="0.35">
      <c r="A17" s="956"/>
      <c r="B17" s="957"/>
      <c r="C17" s="656" t="s">
        <v>155</v>
      </c>
      <c r="D17" s="669">
        <v>2</v>
      </c>
      <c r="E17" s="958"/>
      <c r="F17" s="960"/>
      <c r="H17" s="946" t="s">
        <v>1195</v>
      </c>
      <c r="I17" s="946"/>
      <c r="J17" s="946"/>
      <c r="K17" s="946"/>
      <c r="L17" s="946"/>
    </row>
    <row r="18" spans="1:12" ht="15" thickTop="1" thickBot="1" x14ac:dyDescent="0.35">
      <c r="A18" s="956"/>
      <c r="B18" s="957"/>
      <c r="C18" s="657" t="s">
        <v>149</v>
      </c>
      <c r="D18" s="670">
        <f>SUM(D13:D17)</f>
        <v>32</v>
      </c>
      <c r="E18" s="958"/>
      <c r="F18" s="960"/>
      <c r="H18" s="946" t="s">
        <v>1196</v>
      </c>
      <c r="I18" s="946"/>
      <c r="J18" s="946"/>
      <c r="K18" s="946"/>
      <c r="L18" s="946"/>
    </row>
    <row r="19" spans="1:12" ht="15" thickTop="1" thickBot="1" x14ac:dyDescent="0.35">
      <c r="A19" s="956"/>
      <c r="B19" s="957" t="s">
        <v>156</v>
      </c>
      <c r="C19" s="656" t="s">
        <v>157</v>
      </c>
      <c r="D19" s="669">
        <v>4</v>
      </c>
      <c r="E19" s="958">
        <v>60</v>
      </c>
      <c r="F19" s="959">
        <f>D25/E19</f>
        <v>0.6166666666666667</v>
      </c>
      <c r="H19" s="946" t="s">
        <v>1197</v>
      </c>
      <c r="I19" s="946"/>
      <c r="J19" s="946"/>
      <c r="K19" s="946"/>
      <c r="L19" s="946"/>
    </row>
    <row r="20" spans="1:12" ht="15" thickTop="1" thickBot="1" x14ac:dyDescent="0.35">
      <c r="A20" s="956"/>
      <c r="B20" s="957"/>
      <c r="C20" s="656" t="s">
        <v>158</v>
      </c>
      <c r="D20" s="669">
        <v>5</v>
      </c>
      <c r="E20" s="958"/>
      <c r="F20" s="959"/>
    </row>
    <row r="21" spans="1:12" ht="29.5" customHeight="1" thickTop="1" thickBot="1" x14ac:dyDescent="0.35">
      <c r="A21" s="956"/>
      <c r="B21" s="957"/>
      <c r="C21" s="655" t="s">
        <v>159</v>
      </c>
      <c r="D21" s="669">
        <v>6</v>
      </c>
      <c r="E21" s="958"/>
      <c r="F21" s="959"/>
    </row>
    <row r="22" spans="1:12" ht="29.5" customHeight="1" thickTop="1" thickBot="1" x14ac:dyDescent="0.35">
      <c r="A22" s="956"/>
      <c r="B22" s="957"/>
      <c r="C22" s="655" t="s">
        <v>160</v>
      </c>
      <c r="D22" s="669">
        <v>7</v>
      </c>
      <c r="E22" s="958"/>
      <c r="F22" s="959"/>
    </row>
    <row r="23" spans="1:12" ht="15" thickTop="1" thickBot="1" x14ac:dyDescent="0.35">
      <c r="A23" s="956"/>
      <c r="B23" s="957"/>
      <c r="C23" s="656" t="s">
        <v>161</v>
      </c>
      <c r="D23" s="669">
        <v>7</v>
      </c>
      <c r="E23" s="958"/>
      <c r="F23" s="959"/>
    </row>
    <row r="24" spans="1:12" ht="15" thickTop="1" thickBot="1" x14ac:dyDescent="0.35">
      <c r="A24" s="956"/>
      <c r="B24" s="957"/>
      <c r="C24" s="656" t="s">
        <v>162</v>
      </c>
      <c r="D24" s="669">
        <v>8</v>
      </c>
      <c r="E24" s="958"/>
      <c r="F24" s="959"/>
    </row>
    <row r="25" spans="1:12" ht="15" thickTop="1" thickBot="1" x14ac:dyDescent="0.35">
      <c r="A25" s="956"/>
      <c r="B25" s="957"/>
      <c r="C25" s="657" t="s">
        <v>149</v>
      </c>
      <c r="D25" s="670">
        <f>SUM(D19:D24)</f>
        <v>37</v>
      </c>
      <c r="E25" s="958"/>
      <c r="F25" s="959"/>
    </row>
    <row r="26" spans="1:12" ht="15" thickTop="1" thickBot="1" x14ac:dyDescent="0.35">
      <c r="A26" s="956"/>
      <c r="B26" s="957" t="s">
        <v>163</v>
      </c>
      <c r="C26" s="656" t="s">
        <v>164</v>
      </c>
      <c r="D26" s="669">
        <v>9</v>
      </c>
      <c r="E26" s="958">
        <v>40</v>
      </c>
      <c r="F26" s="962">
        <f>D30/E26</f>
        <v>0.875</v>
      </c>
    </row>
    <row r="27" spans="1:12" ht="15" thickTop="1" thickBot="1" x14ac:dyDescent="0.35">
      <c r="A27" s="956"/>
      <c r="B27" s="957"/>
      <c r="C27" s="656" t="s">
        <v>165</v>
      </c>
      <c r="D27" s="669">
        <v>9</v>
      </c>
      <c r="E27" s="958"/>
      <c r="F27" s="962"/>
    </row>
    <row r="28" spans="1:12" ht="15" thickTop="1" thickBot="1" x14ac:dyDescent="0.35">
      <c r="A28" s="956"/>
      <c r="B28" s="957"/>
      <c r="C28" s="656" t="s">
        <v>166</v>
      </c>
      <c r="D28" s="669">
        <v>9</v>
      </c>
      <c r="E28" s="958"/>
      <c r="F28" s="962"/>
    </row>
    <row r="29" spans="1:12" ht="15" thickTop="1" thickBot="1" x14ac:dyDescent="0.35">
      <c r="A29" s="956"/>
      <c r="B29" s="957"/>
      <c r="C29" s="656" t="s">
        <v>167</v>
      </c>
      <c r="D29" s="669">
        <v>8</v>
      </c>
      <c r="E29" s="958"/>
      <c r="F29" s="962"/>
    </row>
    <row r="30" spans="1:12" ht="15" thickTop="1" thickBot="1" x14ac:dyDescent="0.35">
      <c r="A30" s="956"/>
      <c r="B30" s="957"/>
      <c r="C30" s="657" t="s">
        <v>149</v>
      </c>
      <c r="D30" s="670">
        <f>SUM(D26:D29)</f>
        <v>35</v>
      </c>
      <c r="E30" s="958"/>
      <c r="F30" s="962"/>
    </row>
    <row r="31" spans="1:12" ht="15" thickTop="1" thickBot="1" x14ac:dyDescent="0.35">
      <c r="A31" s="956"/>
      <c r="B31" s="961" t="s">
        <v>168</v>
      </c>
      <c r="C31" s="656" t="s">
        <v>169</v>
      </c>
      <c r="D31" s="669">
        <v>6</v>
      </c>
      <c r="E31" s="958">
        <v>40</v>
      </c>
      <c r="F31" s="959">
        <f>D35/E31</f>
        <v>0.45</v>
      </c>
    </row>
    <row r="32" spans="1:12" ht="15" thickTop="1" thickBot="1" x14ac:dyDescent="0.35">
      <c r="A32" s="956"/>
      <c r="B32" s="961"/>
      <c r="C32" s="656" t="s">
        <v>170</v>
      </c>
      <c r="D32" s="669">
        <v>5</v>
      </c>
      <c r="E32" s="958"/>
      <c r="F32" s="959"/>
    </row>
    <row r="33" spans="1:9" ht="15" thickTop="1" thickBot="1" x14ac:dyDescent="0.35">
      <c r="A33" s="956"/>
      <c r="B33" s="961"/>
      <c r="C33" s="656" t="s">
        <v>171</v>
      </c>
      <c r="D33" s="669">
        <v>4</v>
      </c>
      <c r="E33" s="958"/>
      <c r="F33" s="959"/>
    </row>
    <row r="34" spans="1:9" ht="15" thickTop="1" thickBot="1" x14ac:dyDescent="0.35">
      <c r="A34" s="956"/>
      <c r="B34" s="961"/>
      <c r="C34" s="656" t="s">
        <v>172</v>
      </c>
      <c r="D34" s="669">
        <v>3</v>
      </c>
      <c r="E34" s="958"/>
      <c r="F34" s="959"/>
    </row>
    <row r="35" spans="1:9" ht="15" thickTop="1" thickBot="1" x14ac:dyDescent="0.35">
      <c r="A35" s="956"/>
      <c r="B35" s="961"/>
      <c r="C35" s="657" t="s">
        <v>149</v>
      </c>
      <c r="D35" s="670">
        <f>SUM(D31:D34)</f>
        <v>18</v>
      </c>
      <c r="E35" s="958"/>
      <c r="F35" s="959"/>
    </row>
    <row r="36" spans="1:9" ht="28" customHeight="1" thickTop="1" thickBot="1" x14ac:dyDescent="0.35">
      <c r="A36" s="956"/>
      <c r="B36" s="961" t="s">
        <v>173</v>
      </c>
      <c r="C36" s="655" t="s">
        <v>174</v>
      </c>
      <c r="D36" s="669">
        <v>6</v>
      </c>
      <c r="E36" s="958">
        <v>30</v>
      </c>
      <c r="F36" s="959">
        <f>D39/E36</f>
        <v>0.76666666666666672</v>
      </c>
    </row>
    <row r="37" spans="1:9" ht="28" customHeight="1" thickTop="1" thickBot="1" x14ac:dyDescent="0.35">
      <c r="A37" s="956"/>
      <c r="B37" s="961"/>
      <c r="C37" s="655" t="s">
        <v>175</v>
      </c>
      <c r="D37" s="669">
        <v>8</v>
      </c>
      <c r="E37" s="958"/>
      <c r="F37" s="959"/>
    </row>
    <row r="38" spans="1:9" ht="33" customHeight="1" thickTop="1" thickBot="1" x14ac:dyDescent="0.35">
      <c r="A38" s="956"/>
      <c r="B38" s="961"/>
      <c r="C38" s="655" t="s">
        <v>176</v>
      </c>
      <c r="D38" s="669">
        <v>9</v>
      </c>
      <c r="E38" s="958"/>
      <c r="F38" s="959"/>
    </row>
    <row r="39" spans="1:9" ht="15" thickTop="1" thickBot="1" x14ac:dyDescent="0.35">
      <c r="A39" s="956"/>
      <c r="B39" s="654"/>
      <c r="C39" s="658" t="s">
        <v>149</v>
      </c>
      <c r="D39" s="670">
        <f>SUM(D36:D38)</f>
        <v>23</v>
      </c>
      <c r="E39" s="958"/>
      <c r="F39" s="959"/>
    </row>
    <row r="40" spans="1:9" ht="25.5" customHeight="1" thickTop="1" thickBot="1" x14ac:dyDescent="0.35">
      <c r="A40" s="956"/>
      <c r="B40" s="957" t="s">
        <v>177</v>
      </c>
      <c r="C40" s="655" t="s">
        <v>178</v>
      </c>
      <c r="D40" s="669">
        <v>9</v>
      </c>
      <c r="E40" s="958">
        <v>40</v>
      </c>
      <c r="F40" s="960">
        <f>D44/E40</f>
        <v>0.42499999999999999</v>
      </c>
    </row>
    <row r="41" spans="1:9" ht="29.15" customHeight="1" thickTop="1" thickBot="1" x14ac:dyDescent="0.35">
      <c r="A41" s="956"/>
      <c r="B41" s="957"/>
      <c r="C41" s="655" t="s">
        <v>179</v>
      </c>
      <c r="D41" s="669">
        <v>3</v>
      </c>
      <c r="E41" s="958"/>
      <c r="F41" s="960"/>
    </row>
    <row r="42" spans="1:9" ht="28.5" customHeight="1" thickTop="1" thickBot="1" x14ac:dyDescent="0.35">
      <c r="A42" s="956"/>
      <c r="B42" s="957"/>
      <c r="C42" s="655" t="s">
        <v>180</v>
      </c>
      <c r="D42" s="669">
        <v>3</v>
      </c>
      <c r="E42" s="958"/>
      <c r="F42" s="960"/>
    </row>
    <row r="43" spans="1:9" ht="42.65" customHeight="1" thickTop="1" thickBot="1" x14ac:dyDescent="0.35">
      <c r="A43" s="956"/>
      <c r="B43" s="957"/>
      <c r="C43" s="655" t="s">
        <v>181</v>
      </c>
      <c r="D43" s="669">
        <v>2</v>
      </c>
      <c r="E43" s="958"/>
      <c r="F43" s="960"/>
    </row>
    <row r="44" spans="1:9" ht="15" thickTop="1" thickBot="1" x14ac:dyDescent="0.35">
      <c r="A44" s="956"/>
      <c r="B44" s="654"/>
      <c r="C44" s="658" t="s">
        <v>149</v>
      </c>
      <c r="D44" s="670">
        <f>SUM(D40:D43)</f>
        <v>17</v>
      </c>
      <c r="E44" s="958"/>
      <c r="F44" s="960"/>
    </row>
    <row r="45" spans="1:9" ht="24" customHeight="1" thickTop="1" thickBot="1" x14ac:dyDescent="0.65">
      <c r="A45" s="956"/>
      <c r="B45" s="654"/>
      <c r="C45" s="659" t="s">
        <v>195</v>
      </c>
      <c r="D45" s="671">
        <f>D12+D18+D25+D30+D35+D39+D44</f>
        <v>179</v>
      </c>
      <c r="E45" s="672">
        <f>SUM(E7:E44)</f>
        <v>310</v>
      </c>
      <c r="F45" s="673">
        <f>D45/E45</f>
        <v>0.57741935483870965</v>
      </c>
    </row>
    <row r="46" spans="1:9" ht="15" thickTop="1" thickBot="1" x14ac:dyDescent="0.35"/>
    <row r="47" spans="1:9" ht="32.5" customHeight="1" thickTop="1" thickBot="1" x14ac:dyDescent="0.35">
      <c r="A47" s="994" t="s">
        <v>193</v>
      </c>
      <c r="B47" s="660" t="s">
        <v>182</v>
      </c>
      <c r="C47" s="660" t="s">
        <v>14</v>
      </c>
      <c r="D47" s="660" t="s">
        <v>183</v>
      </c>
      <c r="E47" s="674" t="s">
        <v>144</v>
      </c>
      <c r="F47" s="674" t="s">
        <v>184</v>
      </c>
      <c r="H47" s="954" t="s">
        <v>1069</v>
      </c>
      <c r="I47" s="955"/>
    </row>
    <row r="48" spans="1:9" ht="47.5" thickTop="1" thickBot="1" x14ac:dyDescent="0.4">
      <c r="A48" s="995"/>
      <c r="B48" s="947" t="s">
        <v>185</v>
      </c>
      <c r="C48" s="30" t="s">
        <v>1231</v>
      </c>
      <c r="D48" s="675"/>
      <c r="E48" s="939">
        <v>70</v>
      </c>
      <c r="F48" s="943">
        <f>(D55/E48)</f>
        <v>0</v>
      </c>
      <c r="H48" s="944" t="s">
        <v>1071</v>
      </c>
      <c r="I48" s="945"/>
    </row>
    <row r="49" spans="1:12" ht="32" thickTop="1" thickBot="1" x14ac:dyDescent="0.4">
      <c r="A49" s="995"/>
      <c r="B49" s="947"/>
      <c r="C49" s="30" t="s">
        <v>1383</v>
      </c>
      <c r="D49" s="675"/>
      <c r="E49" s="939"/>
      <c r="F49" s="943"/>
      <c r="H49" s="935" t="s">
        <v>1070</v>
      </c>
      <c r="I49" s="936"/>
    </row>
    <row r="50" spans="1:12" ht="47.5" thickTop="1" thickBot="1" x14ac:dyDescent="0.4">
      <c r="A50" s="995"/>
      <c r="B50" s="947"/>
      <c r="C50" s="30" t="s">
        <v>1527</v>
      </c>
      <c r="D50" s="675"/>
      <c r="E50" s="939"/>
      <c r="F50" s="943"/>
    </row>
    <row r="51" spans="1:12" ht="47.5" thickTop="1" thickBot="1" x14ac:dyDescent="0.4">
      <c r="A51" s="995"/>
      <c r="B51" s="947"/>
      <c r="C51" s="30" t="s">
        <v>1384</v>
      </c>
      <c r="D51" s="675"/>
      <c r="E51" s="939"/>
      <c r="F51" s="943"/>
    </row>
    <row r="52" spans="1:12" ht="47.5" thickTop="1" thickBot="1" x14ac:dyDescent="0.4">
      <c r="A52" s="995"/>
      <c r="B52" s="947"/>
      <c r="C52" s="30" t="s">
        <v>1385</v>
      </c>
      <c r="D52" s="675"/>
      <c r="E52" s="939"/>
      <c r="F52" s="943"/>
      <c r="H52" s="946" t="s">
        <v>1187</v>
      </c>
      <c r="I52" s="946"/>
      <c r="J52" s="946"/>
      <c r="K52" s="946"/>
      <c r="L52" s="946"/>
    </row>
    <row r="53" spans="1:12" ht="47.5" thickTop="1" thickBot="1" x14ac:dyDescent="0.4">
      <c r="A53" s="995"/>
      <c r="B53" s="947"/>
      <c r="C53" s="30" t="s">
        <v>1386</v>
      </c>
      <c r="D53" s="675"/>
      <c r="E53" s="939"/>
      <c r="F53" s="943"/>
      <c r="H53" s="750"/>
      <c r="I53" s="750"/>
      <c r="J53" s="750"/>
      <c r="K53" s="750"/>
      <c r="L53" s="750"/>
    </row>
    <row r="54" spans="1:12" ht="47.5" thickTop="1" thickBot="1" x14ac:dyDescent="0.4">
      <c r="A54" s="995"/>
      <c r="B54" s="947"/>
      <c r="C54" s="30" t="s">
        <v>1387</v>
      </c>
      <c r="D54" s="675"/>
      <c r="E54" s="939"/>
      <c r="F54" s="943"/>
      <c r="H54" s="946" t="s">
        <v>1188</v>
      </c>
      <c r="I54" s="946"/>
      <c r="J54" s="946"/>
      <c r="K54" s="946"/>
      <c r="L54" s="946"/>
    </row>
    <row r="55" spans="1:12" ht="16.5" thickTop="1" thickBot="1" x14ac:dyDescent="0.4">
      <c r="A55" s="995"/>
      <c r="B55" s="656"/>
      <c r="C55" s="30" t="s">
        <v>149</v>
      </c>
      <c r="D55" s="675">
        <f>SUM(D48:D54)</f>
        <v>0</v>
      </c>
      <c r="E55" s="939"/>
      <c r="F55" s="943"/>
      <c r="H55" s="946" t="s">
        <v>1189</v>
      </c>
      <c r="I55" s="946"/>
      <c r="J55" s="946"/>
      <c r="K55" s="946"/>
      <c r="L55" s="946"/>
    </row>
    <row r="56" spans="1:12" ht="35.5" customHeight="1" thickTop="1" thickBot="1" x14ac:dyDescent="0.35">
      <c r="A56" s="995"/>
      <c r="B56" s="660" t="s">
        <v>182</v>
      </c>
      <c r="C56" s="660" t="s">
        <v>14</v>
      </c>
      <c r="D56" s="660" t="s">
        <v>183</v>
      </c>
      <c r="E56" s="660"/>
      <c r="F56" s="674" t="s">
        <v>184</v>
      </c>
      <c r="H56" s="946" t="s">
        <v>1190</v>
      </c>
      <c r="I56" s="946"/>
      <c r="J56" s="946"/>
      <c r="K56" s="946"/>
      <c r="L56" s="946"/>
    </row>
    <row r="57" spans="1:12" ht="78.5" thickTop="1" thickBot="1" x14ac:dyDescent="0.4">
      <c r="A57" s="995"/>
      <c r="B57" s="938" t="s">
        <v>1394</v>
      </c>
      <c r="C57" s="30" t="s">
        <v>1395</v>
      </c>
      <c r="D57" s="676"/>
      <c r="E57" s="939">
        <v>60</v>
      </c>
      <c r="F57" s="948">
        <f>(D63/50)</f>
        <v>0</v>
      </c>
      <c r="H57" s="946" t="s">
        <v>1191</v>
      </c>
      <c r="I57" s="946"/>
      <c r="J57" s="946"/>
      <c r="K57" s="946"/>
      <c r="L57" s="946"/>
    </row>
    <row r="58" spans="1:12" ht="63" thickTop="1" thickBot="1" x14ac:dyDescent="0.4">
      <c r="A58" s="995"/>
      <c r="B58" s="938"/>
      <c r="C58" s="30" t="s">
        <v>1396</v>
      </c>
      <c r="D58" s="676"/>
      <c r="E58" s="939"/>
      <c r="F58" s="948"/>
      <c r="H58" s="946" t="s">
        <v>1192</v>
      </c>
      <c r="I58" s="946"/>
      <c r="J58" s="946"/>
      <c r="K58" s="946"/>
      <c r="L58" s="946"/>
    </row>
    <row r="59" spans="1:12" ht="63" thickTop="1" thickBot="1" x14ac:dyDescent="0.4">
      <c r="A59" s="995"/>
      <c r="B59" s="938"/>
      <c r="C59" s="30" t="s">
        <v>1397</v>
      </c>
      <c r="D59" s="676"/>
      <c r="E59" s="939"/>
      <c r="F59" s="948"/>
      <c r="H59" s="946" t="s">
        <v>1193</v>
      </c>
      <c r="I59" s="946"/>
      <c r="J59" s="946"/>
      <c r="K59" s="946"/>
      <c r="L59" s="946"/>
    </row>
    <row r="60" spans="1:12" ht="63" thickTop="1" thickBot="1" x14ac:dyDescent="0.4">
      <c r="A60" s="995"/>
      <c r="B60" s="938"/>
      <c r="C60" s="30" t="s">
        <v>1398</v>
      </c>
      <c r="D60" s="676"/>
      <c r="E60" s="939"/>
      <c r="F60" s="948"/>
      <c r="H60" s="946" t="s">
        <v>1194</v>
      </c>
      <c r="I60" s="946"/>
      <c r="J60" s="946"/>
      <c r="K60" s="946"/>
      <c r="L60" s="946"/>
    </row>
    <row r="61" spans="1:12" ht="78.5" thickTop="1" thickBot="1" x14ac:dyDescent="0.4">
      <c r="A61" s="995"/>
      <c r="B61" s="938"/>
      <c r="C61" s="30" t="s">
        <v>1399</v>
      </c>
      <c r="D61" s="676"/>
      <c r="E61" s="939"/>
      <c r="F61" s="948"/>
      <c r="H61" s="750"/>
      <c r="I61" s="750"/>
      <c r="J61" s="750"/>
      <c r="K61" s="750"/>
      <c r="L61" s="750"/>
    </row>
    <row r="62" spans="1:12" ht="63" thickTop="1" thickBot="1" x14ac:dyDescent="0.4">
      <c r="A62" s="995"/>
      <c r="B62" s="938"/>
      <c r="C62" s="30" t="s">
        <v>1400</v>
      </c>
      <c r="D62" s="676"/>
      <c r="E62" s="939"/>
      <c r="F62" s="948"/>
      <c r="H62" s="946" t="s">
        <v>1195</v>
      </c>
      <c r="I62" s="946"/>
      <c r="J62" s="946"/>
      <c r="K62" s="946"/>
      <c r="L62" s="946"/>
    </row>
    <row r="63" spans="1:12" ht="16.5" thickTop="1" thickBot="1" x14ac:dyDescent="0.4">
      <c r="A63" s="995"/>
      <c r="B63" s="656"/>
      <c r="C63" s="30" t="s">
        <v>149</v>
      </c>
      <c r="D63" s="676">
        <f>SUM(D57:D62)</f>
        <v>0</v>
      </c>
      <c r="E63" s="939"/>
      <c r="F63" s="948"/>
      <c r="H63" s="946" t="s">
        <v>1196</v>
      </c>
      <c r="I63" s="946"/>
      <c r="J63" s="946"/>
      <c r="K63" s="946"/>
      <c r="L63" s="946"/>
    </row>
    <row r="64" spans="1:12" ht="35.5" customHeight="1" thickTop="1" thickBot="1" x14ac:dyDescent="0.35">
      <c r="A64" s="995"/>
      <c r="B64" s="660" t="s">
        <v>182</v>
      </c>
      <c r="C64" s="660" t="s">
        <v>14</v>
      </c>
      <c r="D64" s="660" t="s">
        <v>183</v>
      </c>
      <c r="E64" s="660"/>
      <c r="F64" s="674" t="s">
        <v>184</v>
      </c>
      <c r="H64" s="946" t="s">
        <v>1197</v>
      </c>
      <c r="I64" s="946"/>
      <c r="J64" s="946"/>
      <c r="K64" s="946"/>
      <c r="L64" s="946"/>
    </row>
    <row r="65" spans="1:6" ht="47.5" thickTop="1" thickBot="1" x14ac:dyDescent="0.4">
      <c r="A65" s="995"/>
      <c r="B65" s="938" t="s">
        <v>186</v>
      </c>
      <c r="C65" s="30" t="s">
        <v>1388</v>
      </c>
      <c r="D65" s="677"/>
      <c r="E65" s="941">
        <v>60</v>
      </c>
      <c r="F65" s="949">
        <f>(D71/E65)</f>
        <v>0</v>
      </c>
    </row>
    <row r="66" spans="1:6" ht="63" thickTop="1" thickBot="1" x14ac:dyDescent="0.4">
      <c r="A66" s="995"/>
      <c r="B66" s="938"/>
      <c r="C66" s="30" t="s">
        <v>1389</v>
      </c>
      <c r="D66" s="677"/>
      <c r="E66" s="941"/>
      <c r="F66" s="949"/>
    </row>
    <row r="67" spans="1:6" ht="63" thickTop="1" thickBot="1" x14ac:dyDescent="0.4">
      <c r="A67" s="995"/>
      <c r="B67" s="938"/>
      <c r="C67" s="30" t="s">
        <v>1390</v>
      </c>
      <c r="D67" s="675"/>
      <c r="E67" s="941"/>
      <c r="F67" s="949"/>
    </row>
    <row r="68" spans="1:6" ht="63" thickTop="1" thickBot="1" x14ac:dyDescent="0.4">
      <c r="A68" s="995"/>
      <c r="B68" s="938"/>
      <c r="C68" s="30" t="s">
        <v>1391</v>
      </c>
      <c r="D68" s="675"/>
      <c r="E68" s="941"/>
      <c r="F68" s="949"/>
    </row>
    <row r="69" spans="1:6" ht="47.5" thickTop="1" thickBot="1" x14ac:dyDescent="0.4">
      <c r="A69" s="995"/>
      <c r="B69" s="938"/>
      <c r="C69" s="30" t="s">
        <v>1392</v>
      </c>
      <c r="D69" s="675"/>
      <c r="E69" s="941"/>
      <c r="F69" s="949"/>
    </row>
    <row r="70" spans="1:6" ht="84" customHeight="1" thickTop="1" thickBot="1" x14ac:dyDescent="0.4">
      <c r="A70" s="995"/>
      <c r="B70" s="938"/>
      <c r="C70" s="30" t="s">
        <v>1393</v>
      </c>
      <c r="D70" s="675"/>
      <c r="E70" s="941"/>
      <c r="F70" s="949"/>
    </row>
    <row r="71" spans="1:6" ht="16.5" thickTop="1" thickBot="1" x14ac:dyDescent="0.4">
      <c r="A71" s="995"/>
      <c r="B71" s="656"/>
      <c r="C71" s="30" t="s">
        <v>149</v>
      </c>
      <c r="D71" s="677">
        <f>SUM(D65:D70)</f>
        <v>0</v>
      </c>
      <c r="E71" s="941"/>
      <c r="F71" s="949"/>
    </row>
    <row r="72" spans="1:6" ht="15.5" customHeight="1" thickTop="1" thickBot="1" x14ac:dyDescent="0.35">
      <c r="A72" s="995"/>
      <c r="B72" s="660" t="s">
        <v>182</v>
      </c>
      <c r="C72" s="660" t="s">
        <v>14</v>
      </c>
      <c r="D72" s="660" t="s">
        <v>183</v>
      </c>
      <c r="E72" s="674" t="s">
        <v>144</v>
      </c>
      <c r="F72" s="674" t="s">
        <v>184</v>
      </c>
    </row>
    <row r="73" spans="1:6" ht="29.5" customHeight="1" thickTop="1" thickBot="1" x14ac:dyDescent="0.4">
      <c r="A73" s="995"/>
      <c r="B73" s="938" t="s">
        <v>187</v>
      </c>
      <c r="C73" s="30" t="s">
        <v>188</v>
      </c>
      <c r="D73" s="675"/>
      <c r="E73" s="939">
        <v>70</v>
      </c>
      <c r="F73" s="950">
        <f>(D80/70)</f>
        <v>0</v>
      </c>
    </row>
    <row r="74" spans="1:6" ht="43" thickTop="1" thickBot="1" x14ac:dyDescent="0.35">
      <c r="A74" s="995"/>
      <c r="B74" s="938"/>
      <c r="C74" s="32" t="s">
        <v>1403</v>
      </c>
      <c r="D74" s="678"/>
      <c r="E74" s="939"/>
      <c r="F74" s="950"/>
    </row>
    <row r="75" spans="1:6" ht="44" customHeight="1" thickTop="1" thickBot="1" x14ac:dyDescent="0.35">
      <c r="A75" s="995"/>
      <c r="B75" s="938"/>
      <c r="C75" s="32" t="s">
        <v>1404</v>
      </c>
      <c r="D75" s="678"/>
      <c r="E75" s="939"/>
      <c r="F75" s="950"/>
    </row>
    <row r="76" spans="1:6" ht="43" thickTop="1" thickBot="1" x14ac:dyDescent="0.35">
      <c r="A76" s="995"/>
      <c r="B76" s="938"/>
      <c r="C76" s="32" t="s">
        <v>1401</v>
      </c>
      <c r="D76" s="678"/>
      <c r="E76" s="939"/>
      <c r="F76" s="950"/>
    </row>
    <row r="77" spans="1:6" ht="43" thickTop="1" thickBot="1" x14ac:dyDescent="0.35">
      <c r="A77" s="995"/>
      <c r="B77" s="938"/>
      <c r="C77" s="32" t="s">
        <v>1402</v>
      </c>
      <c r="D77" s="678"/>
      <c r="E77" s="939"/>
      <c r="F77" s="950"/>
    </row>
    <row r="78" spans="1:6" ht="29" thickTop="1" thickBot="1" x14ac:dyDescent="0.35">
      <c r="A78" s="995"/>
      <c r="B78" s="938"/>
      <c r="C78" s="32" t="s">
        <v>1149</v>
      </c>
      <c r="D78" s="678"/>
      <c r="E78" s="939"/>
      <c r="F78" s="950"/>
    </row>
    <row r="79" spans="1:6" ht="57" thickTop="1" thickBot="1" x14ac:dyDescent="0.35">
      <c r="A79" s="995"/>
      <c r="B79" s="938"/>
      <c r="C79" s="32" t="s">
        <v>1405</v>
      </c>
      <c r="D79" s="678"/>
      <c r="E79" s="939"/>
      <c r="F79" s="950"/>
    </row>
    <row r="80" spans="1:6" ht="15" thickTop="1" thickBot="1" x14ac:dyDescent="0.35">
      <c r="A80" s="995"/>
      <c r="B80" s="32"/>
      <c r="C80" s="32" t="s">
        <v>149</v>
      </c>
      <c r="D80" s="679">
        <f>SUM(D73:D79)</f>
        <v>0</v>
      </c>
      <c r="E80" s="939"/>
      <c r="F80" s="950"/>
    </row>
    <row r="81" spans="1:6" ht="15.5" customHeight="1" thickTop="1" thickBot="1" x14ac:dyDescent="0.35">
      <c r="A81" s="995"/>
      <c r="B81" s="660" t="s">
        <v>182</v>
      </c>
      <c r="C81" s="660" t="s">
        <v>14</v>
      </c>
      <c r="D81" s="660" t="s">
        <v>183</v>
      </c>
      <c r="E81" s="660"/>
      <c r="F81" s="674" t="s">
        <v>184</v>
      </c>
    </row>
    <row r="82" spans="1:6" ht="29.5" customHeight="1" thickTop="1" thickBot="1" x14ac:dyDescent="0.35">
      <c r="A82" s="995"/>
      <c r="B82" s="963" t="s">
        <v>1406</v>
      </c>
      <c r="C82" s="32" t="s">
        <v>1407</v>
      </c>
      <c r="D82" s="679"/>
      <c r="E82" s="966">
        <v>90</v>
      </c>
      <c r="F82" s="966">
        <f>D91/E82</f>
        <v>0</v>
      </c>
    </row>
    <row r="83" spans="1:6" ht="43" thickTop="1" thickBot="1" x14ac:dyDescent="0.35">
      <c r="A83" s="995"/>
      <c r="B83" s="964"/>
      <c r="C83" s="32" t="s">
        <v>1532</v>
      </c>
      <c r="D83" s="679"/>
      <c r="E83" s="967"/>
      <c r="F83" s="967"/>
    </row>
    <row r="84" spans="1:6" ht="45.5" customHeight="1" thickTop="1" thickBot="1" x14ac:dyDescent="0.35">
      <c r="A84" s="995"/>
      <c r="B84" s="964"/>
      <c r="C84" s="32" t="s">
        <v>1408</v>
      </c>
      <c r="D84" s="679"/>
      <c r="E84" s="967"/>
      <c r="F84" s="967"/>
    </row>
    <row r="85" spans="1:6" ht="50.5" customHeight="1" thickTop="1" thickBot="1" x14ac:dyDescent="0.35">
      <c r="A85" s="995"/>
      <c r="B85" s="964"/>
      <c r="C85" s="32" t="s">
        <v>1409</v>
      </c>
      <c r="D85" s="679"/>
      <c r="E85" s="967"/>
      <c r="F85" s="967"/>
    </row>
    <row r="86" spans="1:6" ht="46.5" customHeight="1" thickTop="1" thickBot="1" x14ac:dyDescent="0.35">
      <c r="A86" s="995"/>
      <c r="B86" s="964"/>
      <c r="C86" s="32" t="s">
        <v>1410</v>
      </c>
      <c r="D86" s="679"/>
      <c r="E86" s="967"/>
      <c r="F86" s="967"/>
    </row>
    <row r="87" spans="1:6" ht="46.5" customHeight="1" thickTop="1" thickBot="1" x14ac:dyDescent="0.35">
      <c r="A87" s="995"/>
      <c r="B87" s="964"/>
      <c r="C87" s="32" t="s">
        <v>1411</v>
      </c>
      <c r="D87" s="679"/>
      <c r="E87" s="967"/>
      <c r="F87" s="967"/>
    </row>
    <row r="88" spans="1:6" ht="64.5" customHeight="1" thickTop="1" thickBot="1" x14ac:dyDescent="0.35">
      <c r="A88" s="995"/>
      <c r="B88" s="964"/>
      <c r="C88" s="32" t="s">
        <v>1413</v>
      </c>
      <c r="D88" s="679"/>
      <c r="E88" s="967"/>
      <c r="F88" s="967"/>
    </row>
    <row r="89" spans="1:6" ht="64.5" customHeight="1" thickTop="1" thickBot="1" x14ac:dyDescent="0.35">
      <c r="A89" s="995"/>
      <c r="B89" s="964"/>
      <c r="C89" s="32" t="s">
        <v>1414</v>
      </c>
      <c r="D89" s="679"/>
      <c r="E89" s="967"/>
      <c r="F89" s="967"/>
    </row>
    <row r="90" spans="1:6" ht="47.5" customHeight="1" thickTop="1" thickBot="1" x14ac:dyDescent="0.35">
      <c r="A90" s="995"/>
      <c r="B90" s="964"/>
      <c r="C90" s="32" t="s">
        <v>1412</v>
      </c>
      <c r="D90" s="679"/>
      <c r="E90" s="968"/>
      <c r="F90" s="968"/>
    </row>
    <row r="91" spans="1:6" ht="28" customHeight="1" thickTop="1" thickBot="1" x14ac:dyDescent="0.35">
      <c r="A91" s="995"/>
      <c r="B91" s="965"/>
      <c r="C91" s="32" t="s">
        <v>149</v>
      </c>
      <c r="D91" s="679">
        <f>SUM(D82:D90)</f>
        <v>0</v>
      </c>
      <c r="E91" s="676"/>
      <c r="F91" s="751"/>
    </row>
    <row r="92" spans="1:6" ht="32.15" customHeight="1" thickTop="1" thickBot="1" x14ac:dyDescent="0.35">
      <c r="A92" s="995"/>
      <c r="B92" s="660" t="s">
        <v>182</v>
      </c>
      <c r="C92" s="660" t="s">
        <v>14</v>
      </c>
      <c r="D92" s="660" t="s">
        <v>183</v>
      </c>
      <c r="E92" s="660"/>
      <c r="F92" s="674" t="s">
        <v>184</v>
      </c>
    </row>
    <row r="93" spans="1:6" ht="32.15" customHeight="1" thickTop="1" thickBot="1" x14ac:dyDescent="0.35">
      <c r="A93" s="995"/>
      <c r="B93" s="969" t="s">
        <v>1422</v>
      </c>
      <c r="C93" s="32" t="s">
        <v>1415</v>
      </c>
      <c r="D93" s="679"/>
      <c r="E93" s="966">
        <v>80</v>
      </c>
      <c r="F93" s="966">
        <f>D101/E93</f>
        <v>0</v>
      </c>
    </row>
    <row r="94" spans="1:6" ht="65" customHeight="1" thickTop="1" thickBot="1" x14ac:dyDescent="0.35">
      <c r="A94" s="995"/>
      <c r="B94" s="970"/>
      <c r="C94" s="32" t="s">
        <v>1416</v>
      </c>
      <c r="D94" s="679"/>
      <c r="E94" s="967"/>
      <c r="F94" s="967"/>
    </row>
    <row r="95" spans="1:6" ht="49" customHeight="1" thickTop="1" thickBot="1" x14ac:dyDescent="0.35">
      <c r="A95" s="995"/>
      <c r="B95" s="970"/>
      <c r="C95" s="32" t="s">
        <v>1417</v>
      </c>
      <c r="D95" s="679"/>
      <c r="E95" s="967"/>
      <c r="F95" s="967"/>
    </row>
    <row r="96" spans="1:6" ht="47.5" customHeight="1" thickTop="1" thickBot="1" x14ac:dyDescent="0.35">
      <c r="A96" s="995"/>
      <c r="B96" s="970"/>
      <c r="C96" s="32" t="s">
        <v>1418</v>
      </c>
      <c r="D96" s="679"/>
      <c r="E96" s="967"/>
      <c r="F96" s="967"/>
    </row>
    <row r="97" spans="1:9" ht="50.5" customHeight="1" thickTop="1" thickBot="1" x14ac:dyDescent="0.35">
      <c r="A97" s="995"/>
      <c r="B97" s="970"/>
      <c r="C97" s="32" t="s">
        <v>1419</v>
      </c>
      <c r="D97" s="679"/>
      <c r="E97" s="967"/>
      <c r="F97" s="967"/>
    </row>
    <row r="98" spans="1:9" ht="49" customHeight="1" thickTop="1" thickBot="1" x14ac:dyDescent="0.35">
      <c r="A98" s="995"/>
      <c r="B98" s="970"/>
      <c r="C98" s="32" t="s">
        <v>1420</v>
      </c>
      <c r="D98" s="679"/>
      <c r="E98" s="967"/>
      <c r="F98" s="967"/>
    </row>
    <row r="99" spans="1:9" ht="49" customHeight="1" thickTop="1" thickBot="1" x14ac:dyDescent="0.35">
      <c r="A99" s="995"/>
      <c r="B99" s="970"/>
      <c r="C99" s="32" t="s">
        <v>1421</v>
      </c>
      <c r="D99" s="679"/>
      <c r="E99" s="967"/>
      <c r="F99" s="967"/>
    </row>
    <row r="100" spans="1:9" ht="32" customHeight="1" thickTop="1" thickBot="1" x14ac:dyDescent="0.35">
      <c r="A100" s="995"/>
      <c r="B100" s="970"/>
      <c r="C100" s="32" t="s">
        <v>1423</v>
      </c>
      <c r="D100" s="679"/>
      <c r="E100" s="968"/>
      <c r="F100" s="968"/>
    </row>
    <row r="101" spans="1:9" ht="32" customHeight="1" thickTop="1" thickBot="1" x14ac:dyDescent="0.35">
      <c r="A101" s="995"/>
      <c r="B101" s="971"/>
      <c r="C101" s="32" t="s">
        <v>149</v>
      </c>
      <c r="D101" s="679">
        <f>SUM(D93:D100)</f>
        <v>0</v>
      </c>
      <c r="E101" s="676"/>
      <c r="F101" s="751"/>
    </row>
    <row r="102" spans="1:9" ht="32.15" customHeight="1" thickTop="1" thickBot="1" x14ac:dyDescent="0.35">
      <c r="A102" s="995"/>
      <c r="B102" s="660" t="s">
        <v>182</v>
      </c>
      <c r="C102" s="660" t="s">
        <v>14</v>
      </c>
      <c r="D102" s="660" t="s">
        <v>183</v>
      </c>
      <c r="E102" s="660"/>
      <c r="F102" s="674" t="s">
        <v>184</v>
      </c>
    </row>
    <row r="103" spans="1:9" ht="29.5" customHeight="1" thickTop="1" thickBot="1" x14ac:dyDescent="0.4">
      <c r="A103" s="995"/>
      <c r="B103" s="938" t="s">
        <v>189</v>
      </c>
      <c r="C103" s="30" t="s">
        <v>190</v>
      </c>
      <c r="D103" s="676"/>
      <c r="E103" s="939">
        <v>50</v>
      </c>
      <c r="F103" s="937">
        <f>(D108/30)</f>
        <v>0</v>
      </c>
    </row>
    <row r="104" spans="1:9" ht="47.5" thickTop="1" thickBot="1" x14ac:dyDescent="0.4">
      <c r="A104" s="995"/>
      <c r="B104" s="938"/>
      <c r="C104" s="30" t="s">
        <v>1424</v>
      </c>
      <c r="D104" s="676"/>
      <c r="E104" s="939"/>
      <c r="F104" s="937"/>
    </row>
    <row r="105" spans="1:9" ht="47.5" thickTop="1" thickBot="1" x14ac:dyDescent="0.4">
      <c r="A105" s="995"/>
      <c r="B105" s="938"/>
      <c r="C105" s="30" t="s">
        <v>191</v>
      </c>
      <c r="D105" s="679"/>
      <c r="E105" s="939"/>
      <c r="F105" s="937"/>
    </row>
    <row r="106" spans="1:9" ht="47.5" thickTop="1" thickBot="1" x14ac:dyDescent="0.4">
      <c r="A106" s="995"/>
      <c r="B106" s="938"/>
      <c r="C106" s="30" t="s">
        <v>1425</v>
      </c>
      <c r="D106" s="679"/>
      <c r="E106" s="939"/>
      <c r="F106" s="937"/>
    </row>
    <row r="107" spans="1:9" ht="29" thickTop="1" thickBot="1" x14ac:dyDescent="0.35">
      <c r="A107" s="995"/>
      <c r="B107" s="938"/>
      <c r="C107" s="32" t="s">
        <v>192</v>
      </c>
      <c r="D107" s="679"/>
      <c r="E107" s="939"/>
      <c r="F107" s="937"/>
    </row>
    <row r="108" spans="1:9" ht="15" thickTop="1" thickBot="1" x14ac:dyDescent="0.35">
      <c r="A108" s="995"/>
      <c r="B108" s="938"/>
      <c r="C108" s="32" t="s">
        <v>149</v>
      </c>
      <c r="D108" s="678">
        <f>SUM(D103:D107)</f>
        <v>0</v>
      </c>
      <c r="E108" s="939"/>
      <c r="F108" s="937"/>
    </row>
    <row r="109" spans="1:9" ht="28.5" customHeight="1" thickTop="1" thickBot="1" x14ac:dyDescent="0.35">
      <c r="A109" s="995"/>
      <c r="B109" s="32"/>
      <c r="C109" s="661" t="s">
        <v>194</v>
      </c>
      <c r="D109" s="680">
        <f>D108+D80+D71+D63+D55+D101+D91</f>
        <v>0</v>
      </c>
      <c r="E109" s="680">
        <f>E103+E73+E65+E57+E48+E93+E82</f>
        <v>480</v>
      </c>
      <c r="F109" s="681">
        <f>D109/E109</f>
        <v>0</v>
      </c>
    </row>
    <row r="110" spans="1:9" ht="15" thickTop="1" thickBot="1" x14ac:dyDescent="0.35">
      <c r="A110" s="759"/>
    </row>
    <row r="111" spans="1:9" ht="34" customHeight="1" thickTop="1" thickBot="1" x14ac:dyDescent="0.35">
      <c r="A111" s="994" t="s">
        <v>331</v>
      </c>
      <c r="B111" s="660" t="s">
        <v>182</v>
      </c>
      <c r="C111" s="660" t="s">
        <v>14</v>
      </c>
      <c r="D111" s="660" t="s">
        <v>183</v>
      </c>
      <c r="E111" s="674" t="s">
        <v>144</v>
      </c>
      <c r="F111" s="674" t="s">
        <v>184</v>
      </c>
      <c r="H111" s="954" t="s">
        <v>1069</v>
      </c>
      <c r="I111" s="955"/>
    </row>
    <row r="112" spans="1:9" ht="29.5" customHeight="1" thickTop="1" thickBot="1" x14ac:dyDescent="0.4">
      <c r="A112" s="995"/>
      <c r="B112" s="938" t="s">
        <v>298</v>
      </c>
      <c r="C112" s="30" t="s">
        <v>299</v>
      </c>
      <c r="D112" s="675"/>
      <c r="E112" s="939">
        <v>50</v>
      </c>
      <c r="F112" s="940">
        <f>(D117/E112)</f>
        <v>0</v>
      </c>
      <c r="H112" s="944" t="s">
        <v>1071</v>
      </c>
      <c r="I112" s="945"/>
    </row>
    <row r="113" spans="1:12" ht="32" customHeight="1" thickTop="1" thickBot="1" x14ac:dyDescent="0.4">
      <c r="A113" s="995"/>
      <c r="B113" s="938"/>
      <c r="C113" s="662" t="s">
        <v>300</v>
      </c>
      <c r="D113" s="675"/>
      <c r="E113" s="939"/>
      <c r="F113" s="940"/>
      <c r="H113" s="935" t="s">
        <v>1070</v>
      </c>
      <c r="I113" s="936"/>
    </row>
    <row r="114" spans="1:12" ht="32" thickTop="1" thickBot="1" x14ac:dyDescent="0.4">
      <c r="A114" s="995"/>
      <c r="B114" s="938"/>
      <c r="C114" s="30" t="s">
        <v>301</v>
      </c>
      <c r="D114" s="675"/>
      <c r="E114" s="939"/>
      <c r="F114" s="940"/>
    </row>
    <row r="115" spans="1:12" ht="47.5" thickTop="1" thickBot="1" x14ac:dyDescent="0.4">
      <c r="A115" s="995"/>
      <c r="B115" s="938"/>
      <c r="C115" s="30" t="s">
        <v>302</v>
      </c>
      <c r="D115" s="675"/>
      <c r="E115" s="939"/>
      <c r="F115" s="940"/>
      <c r="H115" s="946" t="s">
        <v>1187</v>
      </c>
      <c r="I115" s="946"/>
      <c r="J115" s="946"/>
      <c r="K115" s="946"/>
      <c r="L115" s="946"/>
    </row>
    <row r="116" spans="1:12" ht="32" thickTop="1" thickBot="1" x14ac:dyDescent="0.4">
      <c r="A116" s="995"/>
      <c r="B116" s="938"/>
      <c r="C116" s="30" t="s">
        <v>304</v>
      </c>
      <c r="D116" s="675"/>
      <c r="E116" s="939"/>
      <c r="F116" s="940"/>
      <c r="H116" s="946" t="s">
        <v>1188</v>
      </c>
      <c r="I116" s="946"/>
      <c r="J116" s="946"/>
      <c r="K116" s="946"/>
      <c r="L116" s="946"/>
    </row>
    <row r="117" spans="1:12" ht="16.5" thickTop="1" thickBot="1" x14ac:dyDescent="0.4">
      <c r="A117" s="995"/>
      <c r="B117" s="938"/>
      <c r="C117" s="30" t="s">
        <v>149</v>
      </c>
      <c r="D117" s="675">
        <f>SUM(D112:D116)</f>
        <v>0</v>
      </c>
      <c r="E117" s="939"/>
      <c r="F117" s="940"/>
      <c r="H117" s="946" t="s">
        <v>1189</v>
      </c>
      <c r="I117" s="946"/>
      <c r="J117" s="946"/>
      <c r="K117" s="946"/>
      <c r="L117" s="946"/>
    </row>
    <row r="118" spans="1:12" ht="29" thickTop="1" thickBot="1" x14ac:dyDescent="0.35">
      <c r="A118" s="995"/>
      <c r="B118" s="660" t="s">
        <v>182</v>
      </c>
      <c r="C118" s="660" t="s">
        <v>14</v>
      </c>
      <c r="D118" s="660" t="s">
        <v>183</v>
      </c>
      <c r="E118" s="660"/>
      <c r="F118" s="674" t="s">
        <v>184</v>
      </c>
      <c r="H118" s="946" t="s">
        <v>1190</v>
      </c>
      <c r="I118" s="946"/>
      <c r="J118" s="946"/>
      <c r="K118" s="946"/>
      <c r="L118" s="946"/>
    </row>
    <row r="119" spans="1:12" ht="29.5" customHeight="1" thickTop="1" thickBot="1" x14ac:dyDescent="0.4">
      <c r="A119" s="995"/>
      <c r="B119" s="938" t="s">
        <v>303</v>
      </c>
      <c r="C119" s="30" t="s">
        <v>1428</v>
      </c>
      <c r="D119" s="675"/>
      <c r="E119" s="939">
        <v>100</v>
      </c>
      <c r="F119" s="943">
        <f>(D129/E119)</f>
        <v>0</v>
      </c>
      <c r="H119" s="946" t="s">
        <v>1191</v>
      </c>
      <c r="I119" s="946"/>
      <c r="J119" s="946"/>
      <c r="K119" s="946"/>
      <c r="L119" s="946"/>
    </row>
    <row r="120" spans="1:12" ht="45" customHeight="1" thickTop="1" thickBot="1" x14ac:dyDescent="0.4">
      <c r="A120" s="995"/>
      <c r="B120" s="938"/>
      <c r="C120" s="30" t="s">
        <v>1426</v>
      </c>
      <c r="D120" s="675"/>
      <c r="E120" s="939"/>
      <c r="F120" s="943"/>
      <c r="H120" s="946" t="s">
        <v>1192</v>
      </c>
      <c r="I120" s="946"/>
      <c r="J120" s="946"/>
      <c r="K120" s="946"/>
      <c r="L120" s="946"/>
    </row>
    <row r="121" spans="1:12" ht="47.5" thickTop="1" thickBot="1" x14ac:dyDescent="0.4">
      <c r="A121" s="995"/>
      <c r="B121" s="938"/>
      <c r="C121" s="30" t="s">
        <v>307</v>
      </c>
      <c r="D121" s="675"/>
      <c r="E121" s="939"/>
      <c r="F121" s="943"/>
      <c r="H121" s="946" t="s">
        <v>1193</v>
      </c>
      <c r="I121" s="946"/>
      <c r="J121" s="946"/>
      <c r="K121" s="946"/>
      <c r="L121" s="946"/>
    </row>
    <row r="122" spans="1:12" ht="47.5" thickTop="1" thickBot="1" x14ac:dyDescent="0.4">
      <c r="A122" s="995"/>
      <c r="B122" s="938"/>
      <c r="C122" s="30" t="s">
        <v>305</v>
      </c>
      <c r="D122" s="675"/>
      <c r="E122" s="939"/>
      <c r="F122" s="943"/>
      <c r="H122" s="946" t="s">
        <v>1194</v>
      </c>
      <c r="I122" s="946"/>
      <c r="J122" s="946"/>
      <c r="K122" s="946"/>
      <c r="L122" s="946"/>
    </row>
    <row r="123" spans="1:12" ht="32" thickTop="1" thickBot="1" x14ac:dyDescent="0.4">
      <c r="A123" s="995"/>
      <c r="B123" s="938"/>
      <c r="C123" s="30" t="s">
        <v>1429</v>
      </c>
      <c r="D123" s="675"/>
      <c r="E123" s="939"/>
      <c r="F123" s="943"/>
      <c r="H123" s="946" t="s">
        <v>1195</v>
      </c>
      <c r="I123" s="946"/>
      <c r="J123" s="946"/>
      <c r="K123" s="946"/>
      <c r="L123" s="946"/>
    </row>
    <row r="124" spans="1:12" ht="32" thickTop="1" thickBot="1" x14ac:dyDescent="0.4">
      <c r="A124" s="995"/>
      <c r="B124" s="938"/>
      <c r="C124" s="30" t="s">
        <v>306</v>
      </c>
      <c r="D124" s="675"/>
      <c r="E124" s="939"/>
      <c r="F124" s="943"/>
      <c r="H124" s="946" t="s">
        <v>1196</v>
      </c>
      <c r="I124" s="946"/>
      <c r="J124" s="946"/>
      <c r="K124" s="946"/>
      <c r="L124" s="946"/>
    </row>
    <row r="125" spans="1:12" ht="63" thickTop="1" thickBot="1" x14ac:dyDescent="0.4">
      <c r="A125" s="995"/>
      <c r="B125" s="938"/>
      <c r="C125" s="30" t="s">
        <v>1427</v>
      </c>
      <c r="D125" s="675"/>
      <c r="E125" s="939"/>
      <c r="F125" s="943"/>
      <c r="H125" s="946" t="s">
        <v>1197</v>
      </c>
      <c r="I125" s="946"/>
      <c r="J125" s="946"/>
      <c r="K125" s="946"/>
      <c r="L125" s="946"/>
    </row>
    <row r="126" spans="1:12" ht="47.5" thickTop="1" thickBot="1" x14ac:dyDescent="0.4">
      <c r="A126" s="995"/>
      <c r="B126" s="938"/>
      <c r="C126" s="34" t="s">
        <v>308</v>
      </c>
      <c r="D126" s="675"/>
      <c r="E126" s="939"/>
      <c r="F126" s="943"/>
      <c r="H126" s="750"/>
      <c r="I126" s="750"/>
      <c r="J126" s="750"/>
      <c r="K126" s="750"/>
      <c r="L126" s="750"/>
    </row>
    <row r="127" spans="1:12" ht="78.5" thickTop="1" thickBot="1" x14ac:dyDescent="0.4">
      <c r="A127" s="995"/>
      <c r="B127" s="938"/>
      <c r="C127" s="34" t="s">
        <v>1430</v>
      </c>
      <c r="D127" s="675"/>
      <c r="E127" s="939"/>
      <c r="F127" s="943"/>
    </row>
    <row r="128" spans="1:12" ht="63" thickTop="1" thickBot="1" x14ac:dyDescent="0.4">
      <c r="A128" s="995"/>
      <c r="B128" s="938"/>
      <c r="C128" s="34" t="s">
        <v>1431</v>
      </c>
      <c r="D128" s="675"/>
      <c r="E128" s="939"/>
      <c r="F128" s="943"/>
    </row>
    <row r="129" spans="1:6" ht="16.5" thickTop="1" thickBot="1" x14ac:dyDescent="0.4">
      <c r="A129" s="995"/>
      <c r="B129" s="656"/>
      <c r="C129" s="30" t="s">
        <v>149</v>
      </c>
      <c r="D129" s="675">
        <f>SUM(D119:D128)</f>
        <v>0</v>
      </c>
      <c r="E129" s="939"/>
      <c r="F129" s="943"/>
    </row>
    <row r="130" spans="1:6" ht="29" thickTop="1" thickBot="1" x14ac:dyDescent="0.35">
      <c r="A130" s="995"/>
      <c r="B130" s="660" t="s">
        <v>182</v>
      </c>
      <c r="C130" s="660" t="s">
        <v>14</v>
      </c>
      <c r="D130" s="660" t="s">
        <v>183</v>
      </c>
      <c r="E130" s="660"/>
      <c r="F130" s="674" t="s">
        <v>184</v>
      </c>
    </row>
    <row r="131" spans="1:6" ht="29.5" customHeight="1" thickTop="1" thickBot="1" x14ac:dyDescent="0.4">
      <c r="A131" s="995"/>
      <c r="B131" s="938" t="s">
        <v>316</v>
      </c>
      <c r="C131" s="30" t="s">
        <v>309</v>
      </c>
      <c r="D131" s="676"/>
      <c r="E131" s="939">
        <v>70</v>
      </c>
      <c r="F131" s="940">
        <f>(D138/E131)</f>
        <v>0</v>
      </c>
    </row>
    <row r="132" spans="1:6" ht="55" customHeight="1" thickTop="1" thickBot="1" x14ac:dyDescent="0.4">
      <c r="A132" s="995"/>
      <c r="B132" s="938"/>
      <c r="C132" s="30" t="s">
        <v>311</v>
      </c>
      <c r="D132" s="676"/>
      <c r="E132" s="939"/>
      <c r="F132" s="940"/>
    </row>
    <row r="133" spans="1:6" ht="32" thickTop="1" thickBot="1" x14ac:dyDescent="0.4">
      <c r="A133" s="995"/>
      <c r="B133" s="938"/>
      <c r="C133" s="30" t="s">
        <v>310</v>
      </c>
      <c r="D133" s="676"/>
      <c r="E133" s="939"/>
      <c r="F133" s="940"/>
    </row>
    <row r="134" spans="1:6" ht="32" thickTop="1" thickBot="1" x14ac:dyDescent="0.4">
      <c r="A134" s="995"/>
      <c r="B134" s="938"/>
      <c r="C134" s="30" t="s">
        <v>312</v>
      </c>
      <c r="D134" s="676"/>
      <c r="E134" s="939"/>
      <c r="F134" s="940"/>
    </row>
    <row r="135" spans="1:6" ht="16.5" thickTop="1" thickBot="1" x14ac:dyDescent="0.4">
      <c r="A135" s="995"/>
      <c r="B135" s="938"/>
      <c r="C135" s="30" t="s">
        <v>313</v>
      </c>
      <c r="D135" s="676"/>
      <c r="E135" s="939"/>
      <c r="F135" s="940"/>
    </row>
    <row r="136" spans="1:6" ht="47.5" thickTop="1" thickBot="1" x14ac:dyDescent="0.4">
      <c r="A136" s="995"/>
      <c r="B136" s="938"/>
      <c r="C136" s="30" t="s">
        <v>314</v>
      </c>
      <c r="D136" s="676"/>
      <c r="E136" s="939"/>
      <c r="F136" s="940"/>
    </row>
    <row r="137" spans="1:6" ht="47.5" thickTop="1" thickBot="1" x14ac:dyDescent="0.4">
      <c r="A137" s="995"/>
      <c r="B137" s="938"/>
      <c r="C137" s="30" t="s">
        <v>315</v>
      </c>
      <c r="D137" s="676"/>
      <c r="E137" s="939"/>
      <c r="F137" s="940"/>
    </row>
    <row r="138" spans="1:6" ht="16.5" thickTop="1" thickBot="1" x14ac:dyDescent="0.4">
      <c r="A138" s="995"/>
      <c r="B138" s="656"/>
      <c r="C138" s="30" t="s">
        <v>149</v>
      </c>
      <c r="D138" s="676">
        <f>SUM(D131:D137)</f>
        <v>0</v>
      </c>
      <c r="E138" s="939"/>
      <c r="F138" s="940"/>
    </row>
    <row r="139" spans="1:6" ht="29" thickTop="1" thickBot="1" x14ac:dyDescent="0.35">
      <c r="A139" s="995"/>
      <c r="B139" s="660" t="s">
        <v>182</v>
      </c>
      <c r="C139" s="660" t="s">
        <v>14</v>
      </c>
      <c r="D139" s="660" t="s">
        <v>183</v>
      </c>
      <c r="E139" s="660"/>
      <c r="F139" s="674" t="s">
        <v>184</v>
      </c>
    </row>
    <row r="140" spans="1:6" ht="29.5" customHeight="1" thickTop="1" thickBot="1" x14ac:dyDescent="0.4">
      <c r="A140" s="995"/>
      <c r="B140" s="938" t="s">
        <v>320</v>
      </c>
      <c r="C140" s="30" t="s">
        <v>317</v>
      </c>
      <c r="D140" s="677"/>
      <c r="E140" s="941">
        <v>90</v>
      </c>
      <c r="F140" s="942">
        <f>(D149/E140)</f>
        <v>0</v>
      </c>
    </row>
    <row r="141" spans="1:6" ht="32" customHeight="1" thickTop="1" thickBot="1" x14ac:dyDescent="0.4">
      <c r="A141" s="995"/>
      <c r="B141" s="938"/>
      <c r="C141" s="30" t="s">
        <v>318</v>
      </c>
      <c r="D141" s="677"/>
      <c r="E141" s="941"/>
      <c r="F141" s="942"/>
    </row>
    <row r="142" spans="1:6" ht="47.5" thickTop="1" thickBot="1" x14ac:dyDescent="0.4">
      <c r="A142" s="995"/>
      <c r="B142" s="938"/>
      <c r="C142" s="30" t="s">
        <v>319</v>
      </c>
      <c r="D142" s="675"/>
      <c r="E142" s="941"/>
      <c r="F142" s="942"/>
    </row>
    <row r="143" spans="1:6" ht="63" thickTop="1" thickBot="1" x14ac:dyDescent="0.4">
      <c r="A143" s="995"/>
      <c r="B143" s="938"/>
      <c r="C143" s="30" t="s">
        <v>1432</v>
      </c>
      <c r="D143" s="675"/>
      <c r="E143" s="941"/>
      <c r="F143" s="942"/>
    </row>
    <row r="144" spans="1:6" ht="63" thickTop="1" thickBot="1" x14ac:dyDescent="0.4">
      <c r="A144" s="995"/>
      <c r="B144" s="938"/>
      <c r="C144" s="30" t="s">
        <v>1433</v>
      </c>
      <c r="D144" s="675"/>
      <c r="E144" s="941"/>
      <c r="F144" s="942"/>
    </row>
    <row r="145" spans="1:6" ht="63" thickTop="1" thickBot="1" x14ac:dyDescent="0.4">
      <c r="A145" s="995"/>
      <c r="B145" s="938"/>
      <c r="C145" s="30" t="s">
        <v>1435</v>
      </c>
      <c r="D145" s="675"/>
      <c r="E145" s="941"/>
      <c r="F145" s="942"/>
    </row>
    <row r="146" spans="1:6" ht="47.5" thickTop="1" thickBot="1" x14ac:dyDescent="0.4">
      <c r="A146" s="995"/>
      <c r="B146" s="938"/>
      <c r="C146" s="30" t="s">
        <v>1434</v>
      </c>
      <c r="D146" s="675"/>
      <c r="E146" s="941"/>
      <c r="F146" s="942"/>
    </row>
    <row r="147" spans="1:6" ht="32" thickTop="1" thickBot="1" x14ac:dyDescent="0.4">
      <c r="A147" s="995"/>
      <c r="B147" s="938"/>
      <c r="C147" s="30" t="s">
        <v>321</v>
      </c>
      <c r="D147" s="675"/>
      <c r="E147" s="941"/>
      <c r="F147" s="942"/>
    </row>
    <row r="148" spans="1:6" ht="78.5" thickTop="1" thickBot="1" x14ac:dyDescent="0.4">
      <c r="A148" s="995"/>
      <c r="B148" s="938"/>
      <c r="C148" s="30" t="s">
        <v>1436</v>
      </c>
      <c r="D148" s="675"/>
      <c r="E148" s="941"/>
      <c r="F148" s="942"/>
    </row>
    <row r="149" spans="1:6" ht="16.5" thickTop="1" thickBot="1" x14ac:dyDescent="0.4">
      <c r="A149" s="995"/>
      <c r="B149" s="656"/>
      <c r="C149" s="30" t="s">
        <v>149</v>
      </c>
      <c r="D149" s="677">
        <f>SUM(D140:D148)</f>
        <v>0</v>
      </c>
      <c r="E149" s="941"/>
      <c r="F149" s="942"/>
    </row>
    <row r="150" spans="1:6" ht="29" thickTop="1" thickBot="1" x14ac:dyDescent="0.35">
      <c r="A150" s="995"/>
      <c r="B150" s="660" t="s">
        <v>182</v>
      </c>
      <c r="C150" s="660" t="s">
        <v>14</v>
      </c>
      <c r="D150" s="660" t="s">
        <v>183</v>
      </c>
      <c r="E150" s="674" t="s">
        <v>144</v>
      </c>
      <c r="F150" s="674" t="s">
        <v>184</v>
      </c>
    </row>
    <row r="151" spans="1:6" ht="29.5" customHeight="1" thickTop="1" thickBot="1" x14ac:dyDescent="0.4">
      <c r="A151" s="995"/>
      <c r="B151" s="938" t="s">
        <v>1437</v>
      </c>
      <c r="C151" s="30" t="s">
        <v>1438</v>
      </c>
      <c r="D151" s="675"/>
      <c r="E151" s="939">
        <v>80</v>
      </c>
      <c r="F151" s="951">
        <f>(D159/E151)</f>
        <v>0</v>
      </c>
    </row>
    <row r="152" spans="1:6" ht="67" customHeight="1" thickTop="1" thickBot="1" x14ac:dyDescent="0.35">
      <c r="A152" s="995"/>
      <c r="B152" s="938"/>
      <c r="C152" s="32" t="s">
        <v>1439</v>
      </c>
      <c r="D152" s="678"/>
      <c r="E152" s="939"/>
      <c r="F152" s="951"/>
    </row>
    <row r="153" spans="1:6" ht="57" thickTop="1" thickBot="1" x14ac:dyDescent="0.35">
      <c r="A153" s="995"/>
      <c r="B153" s="938"/>
      <c r="C153" s="32" t="s">
        <v>1440</v>
      </c>
      <c r="D153" s="678"/>
      <c r="E153" s="939"/>
      <c r="F153" s="951"/>
    </row>
    <row r="154" spans="1:6" ht="29" thickTop="1" thickBot="1" x14ac:dyDescent="0.35">
      <c r="A154" s="995"/>
      <c r="B154" s="938"/>
      <c r="C154" s="32" t="s">
        <v>1441</v>
      </c>
      <c r="D154" s="678"/>
      <c r="E154" s="939"/>
      <c r="F154" s="951"/>
    </row>
    <row r="155" spans="1:6" ht="43" thickTop="1" thickBot="1" x14ac:dyDescent="0.35">
      <c r="A155" s="995"/>
      <c r="B155" s="938"/>
      <c r="C155" s="32" t="s">
        <v>1442</v>
      </c>
      <c r="D155" s="678"/>
      <c r="E155" s="939"/>
      <c r="F155" s="951"/>
    </row>
    <row r="156" spans="1:6" ht="57" thickTop="1" thickBot="1" x14ac:dyDescent="0.35">
      <c r="A156" s="995"/>
      <c r="B156" s="938"/>
      <c r="C156" s="32" t="s">
        <v>1443</v>
      </c>
      <c r="D156" s="678"/>
      <c r="E156" s="939"/>
      <c r="F156" s="951"/>
    </row>
    <row r="157" spans="1:6" ht="43" thickTop="1" thickBot="1" x14ac:dyDescent="0.35">
      <c r="A157" s="995"/>
      <c r="B157" s="938"/>
      <c r="C157" s="32" t="s">
        <v>1444</v>
      </c>
      <c r="D157" s="678"/>
      <c r="E157" s="939"/>
      <c r="F157" s="951"/>
    </row>
    <row r="158" spans="1:6" ht="57" thickTop="1" thickBot="1" x14ac:dyDescent="0.35">
      <c r="A158" s="995"/>
      <c r="B158" s="938"/>
      <c r="C158" s="32" t="s">
        <v>1445</v>
      </c>
      <c r="D158" s="678"/>
      <c r="E158" s="939"/>
      <c r="F158" s="951"/>
    </row>
    <row r="159" spans="1:6" ht="15" thickTop="1" thickBot="1" x14ac:dyDescent="0.35">
      <c r="A159" s="995"/>
      <c r="B159" s="938"/>
      <c r="C159" s="32" t="s">
        <v>149</v>
      </c>
      <c r="D159" s="679">
        <f>SUM(D151:D158)</f>
        <v>0</v>
      </c>
      <c r="E159" s="939"/>
      <c r="F159" s="951"/>
    </row>
    <row r="160" spans="1:6" ht="15.5" customHeight="1" thickTop="1" thickBot="1" x14ac:dyDescent="0.35">
      <c r="A160" s="995"/>
      <c r="B160" s="660" t="s">
        <v>182</v>
      </c>
      <c r="C160" s="660" t="s">
        <v>14</v>
      </c>
      <c r="D160" s="660" t="s">
        <v>183</v>
      </c>
      <c r="E160" s="674" t="s">
        <v>144</v>
      </c>
      <c r="F160" s="674" t="s">
        <v>184</v>
      </c>
    </row>
    <row r="161" spans="1:12" ht="29.5" customHeight="1" thickTop="1" thickBot="1" x14ac:dyDescent="0.4">
      <c r="A161" s="995"/>
      <c r="B161" s="938" t="s">
        <v>322</v>
      </c>
      <c r="C161" s="30" t="s">
        <v>323</v>
      </c>
      <c r="D161" s="675"/>
      <c r="E161" s="939">
        <v>80</v>
      </c>
      <c r="F161" s="951">
        <f>(D169/E161)</f>
        <v>0</v>
      </c>
    </row>
    <row r="162" spans="1:12" ht="30" customHeight="1" thickTop="1" thickBot="1" x14ac:dyDescent="0.35">
      <c r="A162" s="995"/>
      <c r="B162" s="938"/>
      <c r="C162" s="32" t="s">
        <v>324</v>
      </c>
      <c r="D162" s="678"/>
      <c r="E162" s="939"/>
      <c r="F162" s="951"/>
    </row>
    <row r="163" spans="1:12" ht="43" thickTop="1" thickBot="1" x14ac:dyDescent="0.35">
      <c r="A163" s="995"/>
      <c r="B163" s="938"/>
      <c r="C163" s="32" t="s">
        <v>325</v>
      </c>
      <c r="D163" s="678"/>
      <c r="E163" s="939"/>
      <c r="F163" s="951"/>
    </row>
    <row r="164" spans="1:12" ht="29" thickTop="1" thickBot="1" x14ac:dyDescent="0.35">
      <c r="A164" s="995"/>
      <c r="B164" s="938"/>
      <c r="C164" s="32" t="s">
        <v>326</v>
      </c>
      <c r="D164" s="678"/>
      <c r="E164" s="939"/>
      <c r="F164" s="951"/>
    </row>
    <row r="165" spans="1:12" ht="29" thickTop="1" thickBot="1" x14ac:dyDescent="0.35">
      <c r="A165" s="995"/>
      <c r="B165" s="938"/>
      <c r="C165" s="32" t="s">
        <v>329</v>
      </c>
      <c r="D165" s="678"/>
      <c r="E165" s="939"/>
      <c r="F165" s="951"/>
    </row>
    <row r="166" spans="1:12" ht="29" thickTop="1" thickBot="1" x14ac:dyDescent="0.35">
      <c r="A166" s="995"/>
      <c r="B166" s="938"/>
      <c r="C166" s="32" t="s">
        <v>327</v>
      </c>
      <c r="D166" s="678"/>
      <c r="E166" s="939"/>
      <c r="F166" s="951"/>
    </row>
    <row r="167" spans="1:12" ht="15" thickTop="1" thickBot="1" x14ac:dyDescent="0.35">
      <c r="A167" s="995"/>
      <c r="B167" s="938"/>
      <c r="C167" s="32" t="s">
        <v>328</v>
      </c>
      <c r="D167" s="678"/>
      <c r="E167" s="939"/>
      <c r="F167" s="951"/>
    </row>
    <row r="168" spans="1:12" ht="15.5" customHeight="1" thickTop="1" thickBot="1" x14ac:dyDescent="0.35">
      <c r="A168" s="995"/>
      <c r="B168" s="938"/>
      <c r="C168" s="32" t="s">
        <v>330</v>
      </c>
      <c r="D168" s="678"/>
      <c r="E168" s="939"/>
      <c r="F168" s="951"/>
    </row>
    <row r="169" spans="1:12" ht="15" thickTop="1" thickBot="1" x14ac:dyDescent="0.35">
      <c r="A169" s="995"/>
      <c r="B169" s="938"/>
      <c r="C169" s="32" t="s">
        <v>149</v>
      </c>
      <c r="D169" s="679">
        <f>SUM(D161:D168)</f>
        <v>0</v>
      </c>
      <c r="E169" s="939"/>
      <c r="F169" s="951"/>
    </row>
    <row r="170" spans="1:12" ht="47" customHeight="1" thickTop="1" thickBot="1" x14ac:dyDescent="0.35">
      <c r="A170" s="995"/>
      <c r="B170" s="32"/>
      <c r="C170" s="661" t="s">
        <v>363</v>
      </c>
      <c r="D170" s="680">
        <f>D169+D149+D138+D129+D117</f>
        <v>0</v>
      </c>
      <c r="E170" s="680">
        <f>E161+E140+E131+E119+E112+E151</f>
        <v>470</v>
      </c>
      <c r="F170" s="683">
        <f>D170/E170</f>
        <v>0</v>
      </c>
    </row>
    <row r="171" spans="1:12" ht="23.5" thickTop="1" thickBot="1" x14ac:dyDescent="0.35">
      <c r="A171" s="759"/>
      <c r="B171" s="684"/>
      <c r="C171" s="663"/>
      <c r="D171" s="685"/>
      <c r="E171" s="685"/>
      <c r="F171" s="682"/>
    </row>
    <row r="172" spans="1:12" ht="29" customHeight="1" thickTop="1" thickBot="1" x14ac:dyDescent="0.35">
      <c r="A172" s="994" t="s">
        <v>1210</v>
      </c>
      <c r="B172" s="660" t="s">
        <v>182</v>
      </c>
      <c r="C172" s="660" t="s">
        <v>14</v>
      </c>
      <c r="D172" s="660" t="s">
        <v>183</v>
      </c>
      <c r="E172" s="674" t="s">
        <v>144</v>
      </c>
      <c r="F172" s="674" t="s">
        <v>184</v>
      </c>
      <c r="H172" s="954" t="s">
        <v>1069</v>
      </c>
      <c r="I172" s="955"/>
    </row>
    <row r="173" spans="1:12" ht="32" thickTop="1" thickBot="1" x14ac:dyDescent="0.4">
      <c r="A173" s="995"/>
      <c r="B173" s="938" t="s">
        <v>226</v>
      </c>
      <c r="C173" s="30" t="s">
        <v>227</v>
      </c>
      <c r="D173" s="675"/>
      <c r="E173" s="939">
        <v>50</v>
      </c>
      <c r="F173" s="940">
        <f>(D178/E173)</f>
        <v>0</v>
      </c>
      <c r="H173" s="944" t="s">
        <v>1071</v>
      </c>
      <c r="I173" s="945"/>
    </row>
    <row r="174" spans="1:12" ht="78.5" thickTop="1" thickBot="1" x14ac:dyDescent="0.4">
      <c r="A174" s="995"/>
      <c r="B174" s="938"/>
      <c r="C174" s="30" t="s">
        <v>228</v>
      </c>
      <c r="D174" s="675"/>
      <c r="E174" s="939"/>
      <c r="F174" s="940"/>
      <c r="H174" s="935" t="s">
        <v>1070</v>
      </c>
      <c r="I174" s="936"/>
    </row>
    <row r="175" spans="1:12" ht="47.5" thickTop="1" thickBot="1" x14ac:dyDescent="0.4">
      <c r="A175" s="995"/>
      <c r="B175" s="938"/>
      <c r="C175" s="30" t="s">
        <v>229</v>
      </c>
      <c r="D175" s="675"/>
      <c r="E175" s="939"/>
      <c r="F175" s="940"/>
    </row>
    <row r="176" spans="1:12" ht="63" thickTop="1" thickBot="1" x14ac:dyDescent="0.4">
      <c r="A176" s="995"/>
      <c r="B176" s="938"/>
      <c r="C176" s="30" t="s">
        <v>1446</v>
      </c>
      <c r="D176" s="675"/>
      <c r="E176" s="939"/>
      <c r="F176" s="940"/>
      <c r="H176" s="946" t="s">
        <v>1187</v>
      </c>
      <c r="I176" s="946"/>
      <c r="J176" s="946"/>
      <c r="K176" s="946"/>
      <c r="L176" s="946"/>
    </row>
    <row r="177" spans="1:12" ht="32" thickTop="1" thickBot="1" x14ac:dyDescent="0.4">
      <c r="A177" s="995"/>
      <c r="B177" s="938"/>
      <c r="C177" s="30" t="s">
        <v>230</v>
      </c>
      <c r="D177" s="675"/>
      <c r="E177" s="939"/>
      <c r="F177" s="940"/>
      <c r="H177" s="750"/>
      <c r="I177" s="750"/>
      <c r="J177" s="750"/>
      <c r="K177" s="750"/>
      <c r="L177" s="750"/>
    </row>
    <row r="178" spans="1:12" ht="16.5" thickTop="1" thickBot="1" x14ac:dyDescent="0.4">
      <c r="A178" s="995"/>
      <c r="B178" s="938"/>
      <c r="C178" s="30" t="s">
        <v>149</v>
      </c>
      <c r="D178" s="675">
        <f>SUM(D173:D177)</f>
        <v>0</v>
      </c>
      <c r="E178" s="939"/>
      <c r="F178" s="940"/>
      <c r="H178" s="946" t="s">
        <v>1188</v>
      </c>
      <c r="I178" s="946"/>
      <c r="J178" s="946"/>
      <c r="K178" s="946"/>
      <c r="L178" s="946"/>
    </row>
    <row r="179" spans="1:12" ht="29.5" customHeight="1" thickTop="1" thickBot="1" x14ac:dyDescent="0.35">
      <c r="A179" s="995"/>
      <c r="B179" s="660" t="s">
        <v>182</v>
      </c>
      <c r="C179" s="660" t="s">
        <v>14</v>
      </c>
      <c r="D179" s="660" t="s">
        <v>183</v>
      </c>
      <c r="E179" s="660"/>
      <c r="F179" s="674" t="s">
        <v>184</v>
      </c>
      <c r="H179" s="946" t="s">
        <v>1189</v>
      </c>
      <c r="I179" s="946"/>
      <c r="J179" s="946"/>
      <c r="K179" s="946"/>
      <c r="L179" s="946"/>
    </row>
    <row r="180" spans="1:12" ht="16.5" thickTop="1" thickBot="1" x14ac:dyDescent="0.4">
      <c r="A180" s="995"/>
      <c r="B180" s="963" t="s">
        <v>1234</v>
      </c>
      <c r="C180" s="30" t="s">
        <v>1235</v>
      </c>
      <c r="D180" s="675"/>
      <c r="E180" s="966">
        <v>90</v>
      </c>
      <c r="F180" s="1002">
        <f>D189/E180</f>
        <v>0</v>
      </c>
      <c r="H180" s="946" t="s">
        <v>1190</v>
      </c>
      <c r="I180" s="946"/>
      <c r="J180" s="946"/>
      <c r="K180" s="946"/>
      <c r="L180" s="946"/>
    </row>
    <row r="181" spans="1:12" ht="16.5" thickTop="1" thickBot="1" x14ac:dyDescent="0.4">
      <c r="A181" s="995"/>
      <c r="B181" s="964"/>
      <c r="C181" s="30" t="s">
        <v>1236</v>
      </c>
      <c r="D181" s="675"/>
      <c r="E181" s="967"/>
      <c r="F181" s="1003"/>
      <c r="H181" s="946" t="s">
        <v>1191</v>
      </c>
      <c r="I181" s="946"/>
      <c r="J181" s="946"/>
      <c r="K181" s="946"/>
      <c r="L181" s="946"/>
    </row>
    <row r="182" spans="1:12" ht="32" thickTop="1" thickBot="1" x14ac:dyDescent="0.4">
      <c r="A182" s="995"/>
      <c r="B182" s="964"/>
      <c r="C182" s="30" t="s">
        <v>1237</v>
      </c>
      <c r="D182" s="675"/>
      <c r="E182" s="967"/>
      <c r="F182" s="1003"/>
      <c r="H182" s="946" t="s">
        <v>1192</v>
      </c>
      <c r="I182" s="946"/>
      <c r="J182" s="946"/>
      <c r="K182" s="946"/>
      <c r="L182" s="946"/>
    </row>
    <row r="183" spans="1:12" ht="16.5" thickTop="1" thickBot="1" x14ac:dyDescent="0.4">
      <c r="A183" s="995"/>
      <c r="B183" s="964"/>
      <c r="C183" s="30" t="s">
        <v>1240</v>
      </c>
      <c r="D183" s="675"/>
      <c r="E183" s="967"/>
      <c r="F183" s="1003"/>
      <c r="H183" s="946" t="s">
        <v>1193</v>
      </c>
      <c r="I183" s="946"/>
      <c r="J183" s="946"/>
      <c r="K183" s="946"/>
      <c r="L183" s="946"/>
    </row>
    <row r="184" spans="1:12" ht="32" thickTop="1" thickBot="1" x14ac:dyDescent="0.4">
      <c r="A184" s="995"/>
      <c r="B184" s="964"/>
      <c r="C184" s="30" t="s">
        <v>1238</v>
      </c>
      <c r="D184" s="675"/>
      <c r="E184" s="967"/>
      <c r="F184" s="1003"/>
      <c r="H184" s="946" t="s">
        <v>1194</v>
      </c>
      <c r="I184" s="946"/>
      <c r="J184" s="946"/>
      <c r="K184" s="946"/>
      <c r="L184" s="946"/>
    </row>
    <row r="185" spans="1:12" ht="63" thickTop="1" thickBot="1" x14ac:dyDescent="0.4">
      <c r="A185" s="995"/>
      <c r="B185" s="964"/>
      <c r="C185" s="30" t="s">
        <v>1447</v>
      </c>
      <c r="D185" s="675"/>
      <c r="E185" s="967"/>
      <c r="F185" s="1003"/>
      <c r="H185" s="946" t="s">
        <v>1195</v>
      </c>
      <c r="I185" s="946"/>
      <c r="J185" s="946"/>
      <c r="K185" s="946"/>
      <c r="L185" s="946"/>
    </row>
    <row r="186" spans="1:12" ht="32" thickTop="1" thickBot="1" x14ac:dyDescent="0.4">
      <c r="A186" s="995"/>
      <c r="B186" s="964"/>
      <c r="C186" s="30" t="s">
        <v>1239</v>
      </c>
      <c r="D186" s="675"/>
      <c r="E186" s="967"/>
      <c r="F186" s="1003"/>
      <c r="H186" s="750"/>
      <c r="I186" s="750"/>
      <c r="J186" s="750"/>
      <c r="K186" s="750"/>
      <c r="L186" s="750"/>
    </row>
    <row r="187" spans="1:12" ht="32" thickTop="1" thickBot="1" x14ac:dyDescent="0.4">
      <c r="A187" s="995"/>
      <c r="B187" s="964"/>
      <c r="C187" s="30" t="s">
        <v>1448</v>
      </c>
      <c r="D187" s="675"/>
      <c r="E187" s="967"/>
      <c r="F187" s="1003"/>
      <c r="H187" s="946" t="s">
        <v>1196</v>
      </c>
      <c r="I187" s="946"/>
      <c r="J187" s="946"/>
      <c r="K187" s="946"/>
      <c r="L187" s="946"/>
    </row>
    <row r="188" spans="1:12" ht="47.5" thickTop="1" thickBot="1" x14ac:dyDescent="0.4">
      <c r="A188" s="995"/>
      <c r="B188" s="964"/>
      <c r="C188" s="30" t="s">
        <v>1241</v>
      </c>
      <c r="D188" s="675"/>
      <c r="E188" s="967"/>
      <c r="F188" s="1003"/>
      <c r="H188" s="750"/>
      <c r="I188" s="750"/>
      <c r="J188" s="750"/>
      <c r="K188" s="750"/>
      <c r="L188" s="750"/>
    </row>
    <row r="189" spans="1:12" ht="16.5" thickTop="1" thickBot="1" x14ac:dyDescent="0.4">
      <c r="A189" s="995"/>
      <c r="B189" s="965"/>
      <c r="C189" s="30" t="s">
        <v>149</v>
      </c>
      <c r="D189" s="675">
        <f>SUM(D180:D188)</f>
        <v>0</v>
      </c>
      <c r="E189" s="968"/>
      <c r="F189" s="1004"/>
      <c r="H189" s="946" t="s">
        <v>1197</v>
      </c>
      <c r="I189" s="946"/>
      <c r="J189" s="946"/>
      <c r="K189" s="946"/>
      <c r="L189" s="946"/>
    </row>
    <row r="190" spans="1:12" ht="29.5" customHeight="1" thickTop="1" thickBot="1" x14ac:dyDescent="0.35">
      <c r="A190" s="995"/>
      <c r="B190" s="660" t="s">
        <v>182</v>
      </c>
      <c r="C190" s="660" t="s">
        <v>14</v>
      </c>
      <c r="D190" s="660" t="s">
        <v>183</v>
      </c>
      <c r="E190" s="660"/>
      <c r="F190" s="674" t="s">
        <v>184</v>
      </c>
    </row>
    <row r="191" spans="1:12" ht="32" thickTop="1" thickBot="1" x14ac:dyDescent="0.4">
      <c r="A191" s="995"/>
      <c r="B191" s="938" t="s">
        <v>231</v>
      </c>
      <c r="C191" s="30" t="s">
        <v>232</v>
      </c>
      <c r="D191" s="675"/>
      <c r="E191" s="939">
        <v>70</v>
      </c>
      <c r="F191" s="943">
        <f>(D198/E191)</f>
        <v>0</v>
      </c>
    </row>
    <row r="192" spans="1:12" ht="47.5" thickTop="1" thickBot="1" x14ac:dyDescent="0.4">
      <c r="A192" s="995"/>
      <c r="B192" s="938"/>
      <c r="C192" s="30" t="s">
        <v>233</v>
      </c>
      <c r="D192" s="675"/>
      <c r="E192" s="939"/>
      <c r="F192" s="943"/>
    </row>
    <row r="193" spans="1:6" ht="32" thickTop="1" thickBot="1" x14ac:dyDescent="0.4">
      <c r="A193" s="995"/>
      <c r="B193" s="938"/>
      <c r="C193" s="30" t="s">
        <v>234</v>
      </c>
      <c r="D193" s="675"/>
      <c r="E193" s="939"/>
      <c r="F193" s="943"/>
    </row>
    <row r="194" spans="1:6" ht="47.5" thickTop="1" thickBot="1" x14ac:dyDescent="0.4">
      <c r="A194" s="995"/>
      <c r="B194" s="938"/>
      <c r="C194" s="30" t="s">
        <v>235</v>
      </c>
      <c r="D194" s="675"/>
      <c r="E194" s="939"/>
      <c r="F194" s="943"/>
    </row>
    <row r="195" spans="1:6" ht="47.5" thickTop="1" thickBot="1" x14ac:dyDescent="0.4">
      <c r="A195" s="995"/>
      <c r="B195" s="938"/>
      <c r="C195" s="30" t="s">
        <v>236</v>
      </c>
      <c r="D195" s="675"/>
      <c r="E195" s="939"/>
      <c r="F195" s="943"/>
    </row>
    <row r="196" spans="1:6" ht="47.5" thickTop="1" thickBot="1" x14ac:dyDescent="0.4">
      <c r="A196" s="995"/>
      <c r="B196" s="938"/>
      <c r="C196" s="30" t="s">
        <v>237</v>
      </c>
      <c r="D196" s="675"/>
      <c r="E196" s="939"/>
      <c r="F196" s="943"/>
    </row>
    <row r="197" spans="1:6" ht="63" thickTop="1" thickBot="1" x14ac:dyDescent="0.4">
      <c r="A197" s="995"/>
      <c r="B197" s="938"/>
      <c r="C197" s="34" t="s">
        <v>238</v>
      </c>
      <c r="D197" s="675"/>
      <c r="E197" s="939"/>
      <c r="F197" s="943"/>
    </row>
    <row r="198" spans="1:6" ht="16.5" thickTop="1" thickBot="1" x14ac:dyDescent="0.4">
      <c r="A198" s="995"/>
      <c r="B198" s="656"/>
      <c r="C198" s="30" t="s">
        <v>149</v>
      </c>
      <c r="D198" s="675">
        <f>SUM(D191:D197)</f>
        <v>0</v>
      </c>
      <c r="E198" s="939"/>
      <c r="F198" s="943"/>
    </row>
    <row r="199" spans="1:6" ht="29.5" customHeight="1" thickTop="1" thickBot="1" x14ac:dyDescent="0.35">
      <c r="A199" s="995"/>
      <c r="B199" s="660" t="s">
        <v>182</v>
      </c>
      <c r="C199" s="660" t="s">
        <v>14</v>
      </c>
      <c r="D199" s="660" t="s">
        <v>183</v>
      </c>
      <c r="E199" s="660"/>
      <c r="F199" s="674" t="s">
        <v>184</v>
      </c>
    </row>
    <row r="200" spans="1:6" ht="32" thickTop="1" thickBot="1" x14ac:dyDescent="0.4">
      <c r="A200" s="995"/>
      <c r="B200" s="938" t="s">
        <v>239</v>
      </c>
      <c r="C200" s="30" t="s">
        <v>240</v>
      </c>
      <c r="D200" s="676"/>
      <c r="E200" s="939">
        <v>50</v>
      </c>
      <c r="F200" s="940">
        <f>(D205/E200)</f>
        <v>0</v>
      </c>
    </row>
    <row r="201" spans="1:6" ht="32" thickTop="1" thickBot="1" x14ac:dyDescent="0.4">
      <c r="A201" s="995"/>
      <c r="B201" s="938"/>
      <c r="C201" s="30" t="s">
        <v>241</v>
      </c>
      <c r="D201" s="676"/>
      <c r="E201" s="939"/>
      <c r="F201" s="940"/>
    </row>
    <row r="202" spans="1:6" ht="32" thickTop="1" thickBot="1" x14ac:dyDescent="0.4">
      <c r="A202" s="995"/>
      <c r="B202" s="938"/>
      <c r="C202" s="30" t="s">
        <v>242</v>
      </c>
      <c r="D202" s="676"/>
      <c r="E202" s="939"/>
      <c r="F202" s="940"/>
    </row>
    <row r="203" spans="1:6" ht="32" thickTop="1" thickBot="1" x14ac:dyDescent="0.4">
      <c r="A203" s="995"/>
      <c r="B203" s="938"/>
      <c r="C203" s="30" t="s">
        <v>243</v>
      </c>
      <c r="D203" s="676"/>
      <c r="E203" s="939"/>
      <c r="F203" s="940"/>
    </row>
    <row r="204" spans="1:6" ht="32" thickTop="1" thickBot="1" x14ac:dyDescent="0.4">
      <c r="A204" s="995"/>
      <c r="B204" s="938"/>
      <c r="C204" s="30" t="s">
        <v>244</v>
      </c>
      <c r="D204" s="676"/>
      <c r="E204" s="939"/>
      <c r="F204" s="940"/>
    </row>
    <row r="205" spans="1:6" ht="16.5" thickTop="1" thickBot="1" x14ac:dyDescent="0.4">
      <c r="A205" s="995"/>
      <c r="B205" s="656"/>
      <c r="C205" s="30" t="s">
        <v>149</v>
      </c>
      <c r="D205" s="676">
        <f>SUM(D200:D204)</f>
        <v>0</v>
      </c>
      <c r="E205" s="939"/>
      <c r="F205" s="940"/>
    </row>
    <row r="206" spans="1:6" ht="29.5" customHeight="1" thickTop="1" thickBot="1" x14ac:dyDescent="0.35">
      <c r="A206" s="995"/>
      <c r="B206" s="660" t="s">
        <v>182</v>
      </c>
      <c r="C206" s="660" t="s">
        <v>14</v>
      </c>
      <c r="D206" s="660" t="s">
        <v>183</v>
      </c>
      <c r="E206" s="660"/>
      <c r="F206" s="674" t="s">
        <v>184</v>
      </c>
    </row>
    <row r="207" spans="1:6" ht="32" thickTop="1" thickBot="1" x14ac:dyDescent="0.4">
      <c r="A207" s="995"/>
      <c r="B207" s="938" t="s">
        <v>245</v>
      </c>
      <c r="C207" s="30" t="s">
        <v>246</v>
      </c>
      <c r="D207" s="677"/>
      <c r="E207" s="941">
        <v>80</v>
      </c>
      <c r="F207" s="942">
        <f>(D215/E207)</f>
        <v>0</v>
      </c>
    </row>
    <row r="208" spans="1:6" ht="32" thickTop="1" thickBot="1" x14ac:dyDescent="0.4">
      <c r="A208" s="995"/>
      <c r="B208" s="938"/>
      <c r="C208" s="30" t="s">
        <v>247</v>
      </c>
      <c r="D208" s="677"/>
      <c r="E208" s="941"/>
      <c r="F208" s="942"/>
    </row>
    <row r="209" spans="1:6" ht="47.5" thickTop="1" thickBot="1" x14ac:dyDescent="0.4">
      <c r="A209" s="995"/>
      <c r="B209" s="938"/>
      <c r="C209" s="30" t="s">
        <v>248</v>
      </c>
      <c r="D209" s="675"/>
      <c r="E209" s="941"/>
      <c r="F209" s="942"/>
    </row>
    <row r="210" spans="1:6" ht="32" thickTop="1" thickBot="1" x14ac:dyDescent="0.4">
      <c r="A210" s="995"/>
      <c r="B210" s="938"/>
      <c r="C210" s="30" t="s">
        <v>249</v>
      </c>
      <c r="D210" s="675"/>
      <c r="E210" s="941"/>
      <c r="F210" s="942"/>
    </row>
    <row r="211" spans="1:6" ht="47.5" thickTop="1" thickBot="1" x14ac:dyDescent="0.4">
      <c r="A211" s="995"/>
      <c r="B211" s="938"/>
      <c r="C211" s="30" t="s">
        <v>1232</v>
      </c>
      <c r="D211" s="675"/>
      <c r="E211" s="941"/>
      <c r="F211" s="942"/>
    </row>
    <row r="212" spans="1:6" ht="63" thickTop="1" thickBot="1" x14ac:dyDescent="0.4">
      <c r="A212" s="995"/>
      <c r="B212" s="938"/>
      <c r="C212" s="30" t="s">
        <v>1449</v>
      </c>
      <c r="D212" s="675"/>
      <c r="E212" s="941"/>
      <c r="F212" s="942"/>
    </row>
    <row r="213" spans="1:6" ht="32" thickTop="1" thickBot="1" x14ac:dyDescent="0.4">
      <c r="A213" s="995"/>
      <c r="B213" s="938"/>
      <c r="C213" s="30" t="s">
        <v>250</v>
      </c>
      <c r="D213" s="675"/>
      <c r="E213" s="941"/>
      <c r="F213" s="942"/>
    </row>
    <row r="214" spans="1:6" ht="16.5" thickTop="1" thickBot="1" x14ac:dyDescent="0.4">
      <c r="A214" s="995"/>
      <c r="B214" s="938"/>
      <c r="C214" s="30" t="s">
        <v>251</v>
      </c>
      <c r="D214" s="675"/>
      <c r="E214" s="941"/>
      <c r="F214" s="942"/>
    </row>
    <row r="215" spans="1:6" ht="16.5" thickTop="1" thickBot="1" x14ac:dyDescent="0.4">
      <c r="A215" s="995"/>
      <c r="B215" s="656"/>
      <c r="C215" s="30" t="s">
        <v>149</v>
      </c>
      <c r="D215" s="677">
        <f>SUM(D207:D214)</f>
        <v>0</v>
      </c>
      <c r="E215" s="941"/>
      <c r="F215" s="942"/>
    </row>
    <row r="216" spans="1:6" ht="29.5" customHeight="1" thickTop="1" thickBot="1" x14ac:dyDescent="0.35">
      <c r="A216" s="995"/>
      <c r="B216" s="660" t="s">
        <v>182</v>
      </c>
      <c r="C216" s="660" t="s">
        <v>14</v>
      </c>
      <c r="D216" s="660" t="s">
        <v>183</v>
      </c>
      <c r="E216" s="674" t="s">
        <v>144</v>
      </c>
      <c r="F216" s="674" t="s">
        <v>184</v>
      </c>
    </row>
    <row r="217" spans="1:6" ht="32" thickTop="1" thickBot="1" x14ac:dyDescent="0.4">
      <c r="A217" s="995"/>
      <c r="B217" s="938" t="s">
        <v>252</v>
      </c>
      <c r="C217" s="30" t="s">
        <v>253</v>
      </c>
      <c r="D217" s="675"/>
      <c r="E217" s="939">
        <v>80</v>
      </c>
      <c r="F217" s="951">
        <f>(D225/E217)</f>
        <v>0</v>
      </c>
    </row>
    <row r="218" spans="1:6" ht="29" thickTop="1" thickBot="1" x14ac:dyDescent="0.35">
      <c r="A218" s="995"/>
      <c r="B218" s="938"/>
      <c r="C218" s="32" t="s">
        <v>254</v>
      </c>
      <c r="D218" s="678"/>
      <c r="E218" s="939"/>
      <c r="F218" s="951"/>
    </row>
    <row r="219" spans="1:6" ht="29" thickTop="1" thickBot="1" x14ac:dyDescent="0.35">
      <c r="A219" s="995"/>
      <c r="B219" s="938"/>
      <c r="C219" s="32" t="s">
        <v>255</v>
      </c>
      <c r="D219" s="678"/>
      <c r="E219" s="939"/>
      <c r="F219" s="951"/>
    </row>
    <row r="220" spans="1:6" ht="33.5" customHeight="1" thickTop="1" thickBot="1" x14ac:dyDescent="0.35">
      <c r="A220" s="995"/>
      <c r="B220" s="938"/>
      <c r="C220" s="32" t="s">
        <v>256</v>
      </c>
      <c r="D220" s="678"/>
      <c r="E220" s="939"/>
      <c r="F220" s="951"/>
    </row>
    <row r="221" spans="1:6" ht="29" thickTop="1" thickBot="1" x14ac:dyDescent="0.35">
      <c r="A221" s="995"/>
      <c r="B221" s="938"/>
      <c r="C221" s="32" t="s">
        <v>257</v>
      </c>
      <c r="D221" s="678"/>
      <c r="E221" s="939"/>
      <c r="F221" s="951"/>
    </row>
    <row r="222" spans="1:6" ht="43" thickTop="1" thickBot="1" x14ac:dyDescent="0.35">
      <c r="A222" s="995"/>
      <c r="B222" s="938"/>
      <c r="C222" s="32" t="s">
        <v>258</v>
      </c>
      <c r="D222" s="678"/>
      <c r="E222" s="939"/>
      <c r="F222" s="951"/>
    </row>
    <row r="223" spans="1:6" ht="29" thickTop="1" thickBot="1" x14ac:dyDescent="0.35">
      <c r="A223" s="995"/>
      <c r="B223" s="938"/>
      <c r="C223" s="32" t="s">
        <v>259</v>
      </c>
      <c r="D223" s="678"/>
      <c r="E223" s="939"/>
      <c r="F223" s="951"/>
    </row>
    <row r="224" spans="1:6" ht="29" thickTop="1" thickBot="1" x14ac:dyDescent="0.35">
      <c r="A224" s="995"/>
      <c r="B224" s="938"/>
      <c r="C224" s="32" t="s">
        <v>260</v>
      </c>
      <c r="D224" s="678"/>
      <c r="E224" s="939"/>
      <c r="F224" s="951"/>
    </row>
    <row r="225" spans="1:12" ht="30" customHeight="1" thickTop="1" thickBot="1" x14ac:dyDescent="0.35">
      <c r="A225" s="995"/>
      <c r="B225" s="938"/>
      <c r="C225" s="32" t="s">
        <v>149</v>
      </c>
      <c r="D225" s="679">
        <f>SUM(D217:D224)</f>
        <v>0</v>
      </c>
      <c r="E225" s="939"/>
      <c r="F225" s="951"/>
      <c r="H225" s="954" t="s">
        <v>1069</v>
      </c>
      <c r="I225" s="955"/>
    </row>
    <row r="226" spans="1:12" ht="29.5" customHeight="1" thickTop="1" thickBot="1" x14ac:dyDescent="0.35">
      <c r="A226" s="995"/>
      <c r="B226" s="660" t="s">
        <v>182</v>
      </c>
      <c r="C226" s="660" t="s">
        <v>14</v>
      </c>
      <c r="D226" s="660" t="s">
        <v>183</v>
      </c>
      <c r="E226" s="660"/>
      <c r="F226" s="674" t="s">
        <v>184</v>
      </c>
      <c r="H226" s="944" t="s">
        <v>1071</v>
      </c>
      <c r="I226" s="945"/>
    </row>
    <row r="227" spans="1:12" ht="29.5" customHeight="1" thickTop="1" thickBot="1" x14ac:dyDescent="0.35">
      <c r="A227" s="995"/>
      <c r="B227" s="938" t="s">
        <v>261</v>
      </c>
      <c r="C227" s="655" t="s">
        <v>262</v>
      </c>
      <c r="D227" s="676"/>
      <c r="E227" s="966">
        <v>40</v>
      </c>
      <c r="F227" s="937">
        <f>(D231/E227)</f>
        <v>0</v>
      </c>
      <c r="H227" s="935" t="s">
        <v>1070</v>
      </c>
      <c r="I227" s="936"/>
    </row>
    <row r="228" spans="1:12" ht="47.5" thickTop="1" thickBot="1" x14ac:dyDescent="0.4">
      <c r="A228" s="995"/>
      <c r="B228" s="938"/>
      <c r="C228" s="30" t="s">
        <v>263</v>
      </c>
      <c r="D228" s="679"/>
      <c r="E228" s="967"/>
      <c r="F228" s="937"/>
    </row>
    <row r="229" spans="1:12" ht="43" thickTop="1" thickBot="1" x14ac:dyDescent="0.35">
      <c r="A229" s="995"/>
      <c r="B229" s="938"/>
      <c r="C229" s="32" t="s">
        <v>264</v>
      </c>
      <c r="D229" s="679"/>
      <c r="E229" s="967"/>
      <c r="F229" s="937"/>
      <c r="H229" s="946" t="s">
        <v>1187</v>
      </c>
      <c r="I229" s="946"/>
      <c r="J229" s="946"/>
      <c r="K229" s="946"/>
      <c r="L229" s="946"/>
    </row>
    <row r="230" spans="1:12" ht="29" thickTop="1" thickBot="1" x14ac:dyDescent="0.35">
      <c r="A230" s="995"/>
      <c r="B230" s="938"/>
      <c r="C230" s="32" t="s">
        <v>265</v>
      </c>
      <c r="D230" s="679"/>
      <c r="E230" s="967"/>
      <c r="F230" s="937"/>
      <c r="H230" s="946" t="s">
        <v>1188</v>
      </c>
      <c r="I230" s="946"/>
      <c r="J230" s="946"/>
      <c r="K230" s="946"/>
      <c r="L230" s="946"/>
    </row>
    <row r="231" spans="1:12" ht="15.5" customHeight="1" thickTop="1" thickBot="1" x14ac:dyDescent="0.35">
      <c r="A231" s="995"/>
      <c r="B231" s="938"/>
      <c r="C231" s="32" t="s">
        <v>149</v>
      </c>
      <c r="D231" s="678">
        <f>SUM(D227:D230)</f>
        <v>0</v>
      </c>
      <c r="E231" s="968"/>
      <c r="F231" s="937"/>
      <c r="H231" s="946" t="s">
        <v>1189</v>
      </c>
      <c r="I231" s="946"/>
      <c r="J231" s="946"/>
      <c r="K231" s="946"/>
      <c r="L231" s="946"/>
    </row>
    <row r="232" spans="1:12" ht="46" thickTop="1" thickBot="1" x14ac:dyDescent="0.35">
      <c r="A232" s="1005"/>
      <c r="B232" s="32"/>
      <c r="C232" s="661" t="s">
        <v>1233</v>
      </c>
      <c r="D232" s="680">
        <f>D225+D215+D205+D198+D178+D231</f>
        <v>0</v>
      </c>
      <c r="E232" s="680">
        <f>E217+E207+E200+E191+E173+E227+E180</f>
        <v>460</v>
      </c>
      <c r="F232" s="683">
        <f>D232/E232</f>
        <v>0</v>
      </c>
      <c r="H232" s="946" t="s">
        <v>1190</v>
      </c>
      <c r="I232" s="946"/>
      <c r="J232" s="946"/>
      <c r="K232" s="946"/>
      <c r="L232" s="946"/>
    </row>
    <row r="233" spans="1:12" ht="23.5" thickTop="1" thickBot="1" x14ac:dyDescent="0.35">
      <c r="A233" s="744"/>
      <c r="B233" s="684"/>
      <c r="C233" s="663"/>
      <c r="D233" s="685"/>
      <c r="E233" s="685"/>
      <c r="F233" s="682"/>
      <c r="H233" s="946" t="s">
        <v>1191</v>
      </c>
      <c r="I233" s="946"/>
      <c r="J233" s="946"/>
      <c r="K233" s="946"/>
      <c r="L233" s="946"/>
    </row>
    <row r="234" spans="1:12" ht="29.5" customHeight="1" thickTop="1" thickBot="1" x14ac:dyDescent="0.35">
      <c r="A234" s="1006" t="s">
        <v>332</v>
      </c>
      <c r="B234" s="741" t="s">
        <v>182</v>
      </c>
      <c r="C234" s="660" t="s">
        <v>14</v>
      </c>
      <c r="D234" s="660" t="s">
        <v>183</v>
      </c>
      <c r="E234" s="674" t="s">
        <v>144</v>
      </c>
      <c r="F234" s="674" t="s">
        <v>184</v>
      </c>
      <c r="H234" s="946" t="s">
        <v>1192</v>
      </c>
      <c r="I234" s="946"/>
      <c r="J234" s="946"/>
      <c r="K234" s="946"/>
      <c r="L234" s="946"/>
    </row>
    <row r="235" spans="1:12" ht="32.15" customHeight="1" thickTop="1" thickBot="1" x14ac:dyDescent="0.4">
      <c r="A235" s="1007"/>
      <c r="B235" s="981" t="s">
        <v>333</v>
      </c>
      <c r="C235" s="30" t="s">
        <v>334</v>
      </c>
      <c r="D235" s="675"/>
      <c r="E235" s="939">
        <v>100</v>
      </c>
      <c r="F235" s="943">
        <f>(D245/E235)</f>
        <v>0</v>
      </c>
      <c r="H235" s="946" t="s">
        <v>1193</v>
      </c>
      <c r="I235" s="946"/>
      <c r="J235" s="946"/>
      <c r="K235" s="946"/>
      <c r="L235" s="946"/>
    </row>
    <row r="236" spans="1:12" ht="69.5" customHeight="1" thickTop="1" thickBot="1" x14ac:dyDescent="0.4">
      <c r="A236" s="1007"/>
      <c r="B236" s="981"/>
      <c r="C236" s="30" t="s">
        <v>1450</v>
      </c>
      <c r="D236" s="675"/>
      <c r="E236" s="939"/>
      <c r="F236" s="943"/>
      <c r="H236" s="750"/>
      <c r="I236" s="750"/>
      <c r="J236" s="750"/>
      <c r="K236" s="750"/>
      <c r="L236" s="750"/>
    </row>
    <row r="237" spans="1:12" ht="69.5" customHeight="1" thickTop="1" thickBot="1" x14ac:dyDescent="0.4">
      <c r="A237" s="1007"/>
      <c r="B237" s="981"/>
      <c r="C237" s="30" t="s">
        <v>1451</v>
      </c>
      <c r="D237" s="675"/>
      <c r="E237" s="939"/>
      <c r="F237" s="943"/>
      <c r="H237" s="750"/>
      <c r="I237" s="750"/>
      <c r="J237" s="750"/>
      <c r="K237" s="750"/>
      <c r="L237" s="750"/>
    </row>
    <row r="238" spans="1:12" ht="69.5" customHeight="1" thickTop="1" thickBot="1" x14ac:dyDescent="0.4">
      <c r="A238" s="1007"/>
      <c r="B238" s="981"/>
      <c r="C238" s="30" t="s">
        <v>1452</v>
      </c>
      <c r="D238" s="675"/>
      <c r="E238" s="939"/>
      <c r="F238" s="943"/>
      <c r="H238" s="750"/>
      <c r="I238" s="750"/>
      <c r="J238" s="750"/>
      <c r="K238" s="750"/>
      <c r="L238" s="750"/>
    </row>
    <row r="239" spans="1:12" ht="32" thickTop="1" thickBot="1" x14ac:dyDescent="0.4">
      <c r="A239" s="1007"/>
      <c r="B239" s="981"/>
      <c r="C239" s="30" t="s">
        <v>335</v>
      </c>
      <c r="D239" s="675"/>
      <c r="E239" s="939"/>
      <c r="F239" s="943"/>
      <c r="H239" s="946" t="s">
        <v>1194</v>
      </c>
      <c r="I239" s="946"/>
      <c r="J239" s="946"/>
      <c r="K239" s="946"/>
      <c r="L239" s="946"/>
    </row>
    <row r="240" spans="1:12" ht="47.5" thickTop="1" thickBot="1" x14ac:dyDescent="0.4">
      <c r="A240" s="1007"/>
      <c r="B240" s="981"/>
      <c r="C240" s="30" t="s">
        <v>336</v>
      </c>
      <c r="D240" s="675"/>
      <c r="E240" s="939"/>
      <c r="F240" s="943"/>
      <c r="H240" s="946" t="s">
        <v>1195</v>
      </c>
      <c r="I240" s="946"/>
      <c r="J240" s="946"/>
      <c r="K240" s="946"/>
      <c r="L240" s="946"/>
    </row>
    <row r="241" spans="1:12" ht="32" thickTop="1" thickBot="1" x14ac:dyDescent="0.4">
      <c r="A241" s="1007"/>
      <c r="B241" s="981"/>
      <c r="C241" s="30" t="s">
        <v>337</v>
      </c>
      <c r="D241" s="675"/>
      <c r="E241" s="939"/>
      <c r="F241" s="943"/>
      <c r="H241" s="946" t="s">
        <v>1196</v>
      </c>
      <c r="I241" s="946"/>
      <c r="J241" s="946"/>
      <c r="K241" s="946"/>
      <c r="L241" s="946"/>
    </row>
    <row r="242" spans="1:12" ht="32" thickTop="1" thickBot="1" x14ac:dyDescent="0.4">
      <c r="A242" s="1007"/>
      <c r="B242" s="981"/>
      <c r="C242" s="30" t="s">
        <v>338</v>
      </c>
      <c r="D242" s="675"/>
      <c r="E242" s="939"/>
      <c r="F242" s="943"/>
      <c r="H242" s="946" t="s">
        <v>1197</v>
      </c>
      <c r="I242" s="946"/>
      <c r="J242" s="946"/>
      <c r="K242" s="946"/>
      <c r="L242" s="946"/>
    </row>
    <row r="243" spans="1:12" ht="47.5" thickTop="1" thickBot="1" x14ac:dyDescent="0.4">
      <c r="A243" s="1007"/>
      <c r="B243" s="981"/>
      <c r="C243" s="30" t="s">
        <v>1453</v>
      </c>
      <c r="D243" s="675"/>
      <c r="E243" s="939"/>
      <c r="F243" s="943"/>
    </row>
    <row r="244" spans="1:12" ht="48" customHeight="1" thickTop="1" thickBot="1" x14ac:dyDescent="0.4">
      <c r="A244" s="1007"/>
      <c r="B244" s="981"/>
      <c r="C244" s="34" t="s">
        <v>1454</v>
      </c>
      <c r="D244" s="675"/>
      <c r="E244" s="939"/>
      <c r="F244" s="943"/>
    </row>
    <row r="245" spans="1:12" ht="16.5" thickTop="1" thickBot="1" x14ac:dyDescent="0.4">
      <c r="A245" s="1007"/>
      <c r="B245" s="742"/>
      <c r="C245" s="30" t="s">
        <v>149</v>
      </c>
      <c r="D245" s="675">
        <f>SUM(D235:D244)</f>
        <v>0</v>
      </c>
      <c r="E245" s="939"/>
      <c r="F245" s="943"/>
    </row>
    <row r="246" spans="1:12" ht="29" thickTop="1" thickBot="1" x14ac:dyDescent="0.35">
      <c r="A246" s="1007"/>
      <c r="B246" s="741" t="s">
        <v>182</v>
      </c>
      <c r="C246" s="660" t="s">
        <v>14</v>
      </c>
      <c r="D246" s="660" t="s">
        <v>183</v>
      </c>
      <c r="E246" s="660"/>
      <c r="F246" s="674" t="s">
        <v>184</v>
      </c>
    </row>
    <row r="247" spans="1:12" ht="32" thickTop="1" thickBot="1" x14ac:dyDescent="0.4">
      <c r="A247" s="1007"/>
      <c r="B247" s="996" t="s">
        <v>196</v>
      </c>
      <c r="C247" s="30" t="s">
        <v>352</v>
      </c>
      <c r="D247" s="676"/>
      <c r="E247" s="939">
        <v>70</v>
      </c>
      <c r="F247" s="943">
        <f>(D254/50)</f>
        <v>0</v>
      </c>
    </row>
    <row r="248" spans="1:12" ht="32" thickTop="1" thickBot="1" x14ac:dyDescent="0.4">
      <c r="A248" s="1007"/>
      <c r="B248" s="997"/>
      <c r="C248" s="30" t="s">
        <v>354</v>
      </c>
      <c r="D248" s="676"/>
      <c r="E248" s="939"/>
      <c r="F248" s="943"/>
    </row>
    <row r="249" spans="1:12" ht="32" thickTop="1" thickBot="1" x14ac:dyDescent="0.4">
      <c r="A249" s="1007"/>
      <c r="B249" s="997"/>
      <c r="C249" s="30" t="s">
        <v>353</v>
      </c>
      <c r="D249" s="676"/>
      <c r="E249" s="939"/>
      <c r="F249" s="943"/>
    </row>
    <row r="250" spans="1:12" ht="32" thickTop="1" thickBot="1" x14ac:dyDescent="0.4">
      <c r="A250" s="1007"/>
      <c r="B250" s="997"/>
      <c r="C250" s="30" t="s">
        <v>1456</v>
      </c>
      <c r="D250" s="676"/>
      <c r="E250" s="939"/>
      <c r="F250" s="943"/>
    </row>
    <row r="251" spans="1:12" ht="63" thickTop="1" thickBot="1" x14ac:dyDescent="0.4">
      <c r="A251" s="1007"/>
      <c r="B251" s="997"/>
      <c r="C251" s="30" t="s">
        <v>1458</v>
      </c>
      <c r="D251" s="676"/>
      <c r="E251" s="939"/>
      <c r="F251" s="943"/>
    </row>
    <row r="252" spans="1:12" ht="32" thickTop="1" thickBot="1" x14ac:dyDescent="0.4">
      <c r="A252" s="1007"/>
      <c r="B252" s="997"/>
      <c r="C252" s="30" t="s">
        <v>1455</v>
      </c>
      <c r="D252" s="676"/>
      <c r="E252" s="939"/>
      <c r="F252" s="943"/>
    </row>
    <row r="253" spans="1:12" ht="32" thickTop="1" thickBot="1" x14ac:dyDescent="0.4">
      <c r="A253" s="1007"/>
      <c r="B253" s="998"/>
      <c r="C253" s="30" t="s">
        <v>339</v>
      </c>
      <c r="D253" s="676"/>
      <c r="E253" s="939"/>
      <c r="F253" s="943"/>
    </row>
    <row r="254" spans="1:12" ht="16.5" thickTop="1" thickBot="1" x14ac:dyDescent="0.4">
      <c r="A254" s="1007"/>
      <c r="B254" s="742"/>
      <c r="C254" s="30" t="s">
        <v>149</v>
      </c>
      <c r="D254" s="676">
        <f>SUM(D247:D253)</f>
        <v>0</v>
      </c>
      <c r="E254" s="939"/>
      <c r="F254" s="943"/>
    </row>
    <row r="255" spans="1:12" ht="29" thickTop="1" thickBot="1" x14ac:dyDescent="0.35">
      <c r="A255" s="1007"/>
      <c r="B255" s="741" t="s">
        <v>182</v>
      </c>
      <c r="C255" s="660" t="s">
        <v>14</v>
      </c>
      <c r="D255" s="660" t="s">
        <v>183</v>
      </c>
      <c r="E255" s="660"/>
      <c r="F255" s="674" t="s">
        <v>184</v>
      </c>
    </row>
    <row r="256" spans="1:12" ht="32" thickTop="1" thickBot="1" x14ac:dyDescent="0.4">
      <c r="A256" s="1007"/>
      <c r="B256" s="990" t="s">
        <v>345</v>
      </c>
      <c r="C256" s="30" t="s">
        <v>346</v>
      </c>
      <c r="D256" s="677"/>
      <c r="E256" s="941">
        <v>90</v>
      </c>
      <c r="F256" s="983">
        <f>(D265/E256)</f>
        <v>0</v>
      </c>
    </row>
    <row r="257" spans="1:12" ht="32" thickTop="1" thickBot="1" x14ac:dyDescent="0.4">
      <c r="A257" s="1007"/>
      <c r="B257" s="991"/>
      <c r="C257" s="30" t="s">
        <v>347</v>
      </c>
      <c r="D257" s="677"/>
      <c r="E257" s="941"/>
      <c r="F257" s="983"/>
    </row>
    <row r="258" spans="1:12" ht="32" thickTop="1" thickBot="1" x14ac:dyDescent="0.4">
      <c r="A258" s="1007"/>
      <c r="B258" s="991"/>
      <c r="C258" s="30" t="s">
        <v>348</v>
      </c>
      <c r="D258" s="675"/>
      <c r="E258" s="941"/>
      <c r="F258" s="983"/>
    </row>
    <row r="259" spans="1:12" ht="47.5" thickTop="1" thickBot="1" x14ac:dyDescent="0.4">
      <c r="A259" s="1007"/>
      <c r="B259" s="991"/>
      <c r="C259" s="30" t="s">
        <v>349</v>
      </c>
      <c r="D259" s="675"/>
      <c r="E259" s="941"/>
      <c r="F259" s="983"/>
    </row>
    <row r="260" spans="1:12" ht="32" thickTop="1" thickBot="1" x14ac:dyDescent="0.4">
      <c r="A260" s="1007"/>
      <c r="B260" s="991"/>
      <c r="C260" s="30" t="s">
        <v>1457</v>
      </c>
      <c r="D260" s="675"/>
      <c r="E260" s="941"/>
      <c r="F260" s="983"/>
    </row>
    <row r="261" spans="1:12" ht="47.5" thickTop="1" thickBot="1" x14ac:dyDescent="0.4">
      <c r="A261" s="1007"/>
      <c r="B261" s="991"/>
      <c r="C261" s="30" t="s">
        <v>1460</v>
      </c>
      <c r="D261" s="675"/>
      <c r="E261" s="941"/>
      <c r="F261" s="983"/>
    </row>
    <row r="262" spans="1:12" ht="63" thickTop="1" thickBot="1" x14ac:dyDescent="0.4">
      <c r="A262" s="1007"/>
      <c r="B262" s="991"/>
      <c r="C262" s="30" t="s">
        <v>1459</v>
      </c>
      <c r="D262" s="675"/>
      <c r="E262" s="941"/>
      <c r="F262" s="983"/>
    </row>
    <row r="263" spans="1:12" ht="63" thickTop="1" thickBot="1" x14ac:dyDescent="0.4">
      <c r="A263" s="1007"/>
      <c r="B263" s="991"/>
      <c r="C263" s="30" t="s">
        <v>1461</v>
      </c>
      <c r="D263" s="675"/>
      <c r="E263" s="941"/>
      <c r="F263" s="983"/>
    </row>
    <row r="264" spans="1:12" ht="32" thickTop="1" thickBot="1" x14ac:dyDescent="0.4">
      <c r="A264" s="1007"/>
      <c r="B264" s="991"/>
      <c r="C264" s="30" t="s">
        <v>350</v>
      </c>
      <c r="D264" s="675"/>
      <c r="E264" s="941"/>
      <c r="F264" s="983"/>
    </row>
    <row r="265" spans="1:12" ht="16.5" thickTop="1" thickBot="1" x14ac:dyDescent="0.4">
      <c r="A265" s="1007"/>
      <c r="B265" s="992"/>
      <c r="C265" s="30" t="s">
        <v>149</v>
      </c>
      <c r="D265" s="677">
        <f>SUM(D256:D264)</f>
        <v>0</v>
      </c>
      <c r="E265" s="941"/>
      <c r="F265" s="983"/>
    </row>
    <row r="266" spans="1:12" ht="29" thickTop="1" thickBot="1" x14ac:dyDescent="0.35">
      <c r="A266" s="1007"/>
      <c r="B266" s="741" t="s">
        <v>182</v>
      </c>
      <c r="C266" s="660" t="s">
        <v>14</v>
      </c>
      <c r="D266" s="660" t="s">
        <v>183</v>
      </c>
      <c r="E266" s="674" t="s">
        <v>144</v>
      </c>
      <c r="F266" s="674" t="s">
        <v>184</v>
      </c>
    </row>
    <row r="267" spans="1:12" ht="30" customHeight="1" thickTop="1" thickBot="1" x14ac:dyDescent="0.4">
      <c r="A267" s="1007"/>
      <c r="B267" s="993" t="s">
        <v>1462</v>
      </c>
      <c r="C267" s="30" t="s">
        <v>343</v>
      </c>
      <c r="D267" s="675"/>
      <c r="E267" s="939">
        <v>70</v>
      </c>
      <c r="F267" s="950">
        <f>(D274/60)</f>
        <v>0</v>
      </c>
      <c r="H267" s="954" t="s">
        <v>1069</v>
      </c>
      <c r="I267" s="955"/>
    </row>
    <row r="268" spans="1:12" ht="16.5" thickTop="1" thickBot="1" x14ac:dyDescent="0.4">
      <c r="A268" s="1007"/>
      <c r="B268" s="993"/>
      <c r="C268" s="30" t="s">
        <v>344</v>
      </c>
      <c r="D268" s="678"/>
      <c r="E268" s="939"/>
      <c r="F268" s="950"/>
      <c r="H268" s="944" t="s">
        <v>1071</v>
      </c>
      <c r="I268" s="945"/>
    </row>
    <row r="269" spans="1:12" ht="32" thickTop="1" thickBot="1" x14ac:dyDescent="0.4">
      <c r="A269" s="1007"/>
      <c r="B269" s="993"/>
      <c r="C269" s="30" t="s">
        <v>340</v>
      </c>
      <c r="D269" s="678"/>
      <c r="E269" s="939"/>
      <c r="F269" s="950"/>
      <c r="H269" s="935" t="s">
        <v>1070</v>
      </c>
      <c r="I269" s="936"/>
    </row>
    <row r="270" spans="1:12" ht="16.5" thickTop="1" thickBot="1" x14ac:dyDescent="0.4">
      <c r="A270" s="1007"/>
      <c r="B270" s="993"/>
      <c r="C270" s="30" t="s">
        <v>341</v>
      </c>
      <c r="D270" s="678"/>
      <c r="E270" s="939"/>
      <c r="F270" s="950"/>
    </row>
    <row r="271" spans="1:12" ht="32" thickTop="1" thickBot="1" x14ac:dyDescent="0.4">
      <c r="A271" s="1007"/>
      <c r="B271" s="993"/>
      <c r="C271" s="30" t="s">
        <v>342</v>
      </c>
      <c r="D271" s="678"/>
      <c r="E271" s="939"/>
      <c r="F271" s="950"/>
      <c r="H271" s="946" t="s">
        <v>1187</v>
      </c>
      <c r="I271" s="946"/>
      <c r="J271" s="946"/>
      <c r="K271" s="946"/>
      <c r="L271" s="946"/>
    </row>
    <row r="272" spans="1:12" ht="43" thickTop="1" thickBot="1" x14ac:dyDescent="0.35">
      <c r="A272" s="1007"/>
      <c r="B272" s="993"/>
      <c r="C272" s="32" t="s">
        <v>1463</v>
      </c>
      <c r="D272" s="678"/>
      <c r="E272" s="939"/>
      <c r="F272" s="950"/>
      <c r="H272" s="946" t="s">
        <v>1188</v>
      </c>
      <c r="I272" s="946"/>
      <c r="J272" s="946"/>
      <c r="K272" s="946"/>
      <c r="L272" s="946"/>
    </row>
    <row r="273" spans="1:12" ht="43" thickTop="1" thickBot="1" x14ac:dyDescent="0.35">
      <c r="A273" s="1007"/>
      <c r="B273" s="756"/>
      <c r="C273" s="32" t="s">
        <v>1464</v>
      </c>
      <c r="D273" s="678"/>
      <c r="E273" s="939"/>
      <c r="F273" s="950"/>
      <c r="H273" s="750"/>
      <c r="I273" s="750"/>
      <c r="J273" s="750"/>
      <c r="K273" s="750"/>
      <c r="L273" s="750"/>
    </row>
    <row r="274" spans="1:12" ht="15" thickTop="1" thickBot="1" x14ac:dyDescent="0.35">
      <c r="A274" s="1007"/>
      <c r="B274" s="743"/>
      <c r="C274" s="32" t="s">
        <v>149</v>
      </c>
      <c r="D274" s="679">
        <f>SUM(D267:D273)</f>
        <v>0</v>
      </c>
      <c r="E274" s="939"/>
      <c r="F274" s="950"/>
      <c r="H274" s="946" t="s">
        <v>1189</v>
      </c>
      <c r="I274" s="946"/>
      <c r="J274" s="946"/>
      <c r="K274" s="946"/>
      <c r="L274" s="946"/>
    </row>
    <row r="275" spans="1:12" ht="23.5" thickTop="1" thickBot="1" x14ac:dyDescent="0.35">
      <c r="A275" s="1008"/>
      <c r="B275" s="743"/>
      <c r="C275" s="661" t="s">
        <v>351</v>
      </c>
      <c r="D275" s="680">
        <f>D274+D265+D254+D245</f>
        <v>0</v>
      </c>
      <c r="E275" s="680">
        <f>E267+E256+E247+E235</f>
        <v>330</v>
      </c>
      <c r="F275" s="686">
        <f>D275/E275</f>
        <v>0</v>
      </c>
      <c r="H275" s="946" t="s">
        <v>1190</v>
      </c>
      <c r="I275" s="946"/>
      <c r="J275" s="946"/>
      <c r="K275" s="946"/>
      <c r="L275" s="946"/>
    </row>
    <row r="276" spans="1:12" ht="14.5" thickBot="1" x14ac:dyDescent="0.35">
      <c r="A276" s="740"/>
      <c r="H276" s="946" t="s">
        <v>1191</v>
      </c>
      <c r="I276" s="946"/>
      <c r="J276" s="946"/>
      <c r="K276" s="946"/>
      <c r="L276" s="946"/>
    </row>
    <row r="277" spans="1:12" ht="29.5" customHeight="1" thickTop="1" thickBot="1" x14ac:dyDescent="0.35">
      <c r="A277" s="1009" t="s">
        <v>355</v>
      </c>
      <c r="B277" s="660" t="s">
        <v>182</v>
      </c>
      <c r="C277" s="660" t="s">
        <v>14</v>
      </c>
      <c r="D277" s="660" t="s">
        <v>183</v>
      </c>
      <c r="E277" s="674" t="s">
        <v>144</v>
      </c>
      <c r="F277" s="674" t="s">
        <v>184</v>
      </c>
      <c r="H277" s="946" t="s">
        <v>1192</v>
      </c>
      <c r="I277" s="946"/>
      <c r="J277" s="946"/>
      <c r="K277" s="946"/>
      <c r="L277" s="946"/>
    </row>
    <row r="278" spans="1:12" ht="32" customHeight="1" thickTop="1" thickBot="1" x14ac:dyDescent="0.4">
      <c r="A278" s="1010"/>
      <c r="B278" s="947" t="s">
        <v>196</v>
      </c>
      <c r="C278" s="30" t="s">
        <v>197</v>
      </c>
      <c r="D278" s="675"/>
      <c r="E278" s="939">
        <v>150</v>
      </c>
      <c r="F278" s="943">
        <f>(D293/E278)</f>
        <v>0</v>
      </c>
      <c r="H278" s="946" t="s">
        <v>1193</v>
      </c>
      <c r="I278" s="946"/>
      <c r="J278" s="946"/>
      <c r="K278" s="946"/>
      <c r="L278" s="946"/>
    </row>
    <row r="279" spans="1:12" ht="66.5" customHeight="1" thickTop="1" thickBot="1" x14ac:dyDescent="0.4">
      <c r="A279" s="1010"/>
      <c r="B279" s="947"/>
      <c r="C279" s="30" t="s">
        <v>1465</v>
      </c>
      <c r="D279" s="675"/>
      <c r="E279" s="939"/>
      <c r="F279" s="943"/>
      <c r="H279" s="750"/>
      <c r="I279" s="750"/>
      <c r="J279" s="750"/>
      <c r="K279" s="750"/>
      <c r="L279" s="750"/>
    </row>
    <row r="280" spans="1:12" ht="66.5" customHeight="1" thickTop="1" thickBot="1" x14ac:dyDescent="0.4">
      <c r="A280" s="1010"/>
      <c r="B280" s="947"/>
      <c r="C280" s="30" t="s">
        <v>1466</v>
      </c>
      <c r="D280" s="675"/>
      <c r="E280" s="939"/>
      <c r="F280" s="943"/>
      <c r="H280" s="750"/>
      <c r="I280" s="750"/>
      <c r="J280" s="750"/>
      <c r="K280" s="750"/>
      <c r="L280" s="750"/>
    </row>
    <row r="281" spans="1:12" ht="16.5" thickTop="1" thickBot="1" x14ac:dyDescent="0.4">
      <c r="A281" s="1010"/>
      <c r="B281" s="947"/>
      <c r="C281" s="31" t="s">
        <v>198</v>
      </c>
      <c r="D281" s="675"/>
      <c r="E281" s="939"/>
      <c r="F281" s="943"/>
      <c r="H281" s="946" t="s">
        <v>1194</v>
      </c>
      <c r="I281" s="946"/>
      <c r="J281" s="946"/>
      <c r="K281" s="946"/>
      <c r="L281" s="946"/>
    </row>
    <row r="282" spans="1:12" ht="63" thickTop="1" thickBot="1" x14ac:dyDescent="0.4">
      <c r="A282" s="1010"/>
      <c r="B282" s="947"/>
      <c r="C282" s="30" t="s">
        <v>1468</v>
      </c>
      <c r="D282" s="675"/>
      <c r="E282" s="939"/>
      <c r="F282" s="943"/>
      <c r="H282" s="750"/>
      <c r="I282" s="750"/>
      <c r="J282" s="750"/>
      <c r="K282" s="750"/>
      <c r="L282" s="750"/>
    </row>
    <row r="283" spans="1:12" ht="63" thickTop="1" thickBot="1" x14ac:dyDescent="0.4">
      <c r="A283" s="1010"/>
      <c r="B283" s="947"/>
      <c r="C283" s="30" t="s">
        <v>1469</v>
      </c>
      <c r="D283" s="675"/>
      <c r="E283" s="939"/>
      <c r="F283" s="943"/>
      <c r="H283" s="750"/>
      <c r="I283" s="750"/>
      <c r="J283" s="750"/>
      <c r="K283" s="750"/>
      <c r="L283" s="750"/>
    </row>
    <row r="284" spans="1:12" ht="63" thickTop="1" thickBot="1" x14ac:dyDescent="0.4">
      <c r="A284" s="1010"/>
      <c r="B284" s="947"/>
      <c r="C284" s="30" t="s">
        <v>1467</v>
      </c>
      <c r="D284" s="675"/>
      <c r="E284" s="939"/>
      <c r="F284" s="943"/>
      <c r="H284" s="750"/>
      <c r="I284" s="750"/>
      <c r="J284" s="750"/>
      <c r="K284" s="750"/>
      <c r="L284" s="750"/>
    </row>
    <row r="285" spans="1:12" ht="63" thickTop="1" thickBot="1" x14ac:dyDescent="0.4">
      <c r="A285" s="1010"/>
      <c r="B285" s="947"/>
      <c r="C285" s="30" t="s">
        <v>1470</v>
      </c>
      <c r="D285" s="675"/>
      <c r="E285" s="939"/>
      <c r="F285" s="943"/>
      <c r="H285" s="750"/>
      <c r="I285" s="750"/>
      <c r="J285" s="750"/>
      <c r="K285" s="750"/>
      <c r="L285" s="750"/>
    </row>
    <row r="286" spans="1:12" ht="32" thickTop="1" thickBot="1" x14ac:dyDescent="0.4">
      <c r="A286" s="1010"/>
      <c r="B286" s="947"/>
      <c r="C286" s="30" t="s">
        <v>199</v>
      </c>
      <c r="D286" s="675"/>
      <c r="E286" s="939"/>
      <c r="F286" s="943"/>
      <c r="H286" s="946" t="s">
        <v>1195</v>
      </c>
      <c r="I286" s="946"/>
      <c r="J286" s="946"/>
      <c r="K286" s="946"/>
      <c r="L286" s="946"/>
    </row>
    <row r="287" spans="1:12" ht="32" thickTop="1" thickBot="1" x14ac:dyDescent="0.4">
      <c r="A287" s="1010"/>
      <c r="B287" s="947"/>
      <c r="C287" s="30" t="s">
        <v>200</v>
      </c>
      <c r="D287" s="675"/>
      <c r="E287" s="939"/>
      <c r="F287" s="943"/>
      <c r="H287" s="946" t="s">
        <v>1196</v>
      </c>
      <c r="I287" s="946"/>
      <c r="J287" s="946"/>
      <c r="K287" s="946"/>
      <c r="L287" s="946"/>
    </row>
    <row r="288" spans="1:12" ht="32" thickTop="1" thickBot="1" x14ac:dyDescent="0.4">
      <c r="A288" s="1010"/>
      <c r="B288" s="947"/>
      <c r="C288" s="30" t="s">
        <v>201</v>
      </c>
      <c r="D288" s="675"/>
      <c r="E288" s="939"/>
      <c r="F288" s="943"/>
      <c r="H288" s="946" t="s">
        <v>1197</v>
      </c>
      <c r="I288" s="946"/>
      <c r="J288" s="946"/>
      <c r="K288" s="946"/>
      <c r="L288" s="946"/>
    </row>
    <row r="289" spans="1:12" ht="78.5" thickTop="1" thickBot="1" x14ac:dyDescent="0.4">
      <c r="A289" s="1010"/>
      <c r="B289" s="947"/>
      <c r="C289" s="30" t="s">
        <v>1471</v>
      </c>
      <c r="D289" s="675"/>
      <c r="E289" s="939"/>
      <c r="F289" s="943"/>
      <c r="H289" s="750"/>
      <c r="I289" s="750"/>
      <c r="J289" s="750"/>
      <c r="K289" s="750"/>
      <c r="L289" s="750"/>
    </row>
    <row r="290" spans="1:12" ht="34" customHeight="1" thickTop="1" thickBot="1" x14ac:dyDescent="0.4">
      <c r="A290" s="1010"/>
      <c r="B290" s="947"/>
      <c r="C290" s="30" t="s">
        <v>202</v>
      </c>
      <c r="D290" s="675"/>
      <c r="E290" s="939"/>
      <c r="F290" s="943"/>
    </row>
    <row r="291" spans="1:12" ht="72.5" customHeight="1" thickTop="1" thickBot="1" x14ac:dyDescent="0.4">
      <c r="A291" s="1010"/>
      <c r="B291" s="947"/>
      <c r="C291" s="30" t="s">
        <v>1472</v>
      </c>
      <c r="D291" s="675"/>
      <c r="E291" s="939"/>
      <c r="F291" s="943"/>
    </row>
    <row r="292" spans="1:12" ht="45" customHeight="1" thickTop="1" thickBot="1" x14ac:dyDescent="0.4">
      <c r="A292" s="1010"/>
      <c r="B292" s="947"/>
      <c r="C292" s="34" t="s">
        <v>203</v>
      </c>
      <c r="D292" s="675"/>
      <c r="E292" s="939"/>
      <c r="F292" s="943"/>
    </row>
    <row r="293" spans="1:12" ht="16.5" thickTop="1" thickBot="1" x14ac:dyDescent="0.4">
      <c r="A293" s="1010"/>
      <c r="B293" s="656"/>
      <c r="C293" s="30" t="s">
        <v>149</v>
      </c>
      <c r="D293" s="675">
        <f>SUM(D278:D292)</f>
        <v>0</v>
      </c>
      <c r="E293" s="939"/>
      <c r="F293" s="943"/>
    </row>
    <row r="294" spans="1:12" ht="29" thickTop="1" thickBot="1" x14ac:dyDescent="0.35">
      <c r="A294" s="1010"/>
      <c r="B294" s="660" t="s">
        <v>182</v>
      </c>
      <c r="C294" s="660" t="s">
        <v>14</v>
      </c>
      <c r="D294" s="660" t="s">
        <v>183</v>
      </c>
      <c r="E294" s="660"/>
      <c r="F294" s="674" t="s">
        <v>184</v>
      </c>
    </row>
    <row r="295" spans="1:12" ht="47.5" thickTop="1" thickBot="1" x14ac:dyDescent="0.4">
      <c r="A295" s="1010"/>
      <c r="B295" s="982" t="s">
        <v>204</v>
      </c>
      <c r="C295" s="30" t="s">
        <v>1473</v>
      </c>
      <c r="D295" s="676"/>
      <c r="E295" s="939">
        <v>80</v>
      </c>
      <c r="F295" s="943">
        <f>(D303/50)</f>
        <v>0</v>
      </c>
    </row>
    <row r="296" spans="1:12" ht="63" thickTop="1" thickBot="1" x14ac:dyDescent="0.4">
      <c r="A296" s="1010"/>
      <c r="B296" s="982"/>
      <c r="C296" s="30" t="s">
        <v>1474</v>
      </c>
      <c r="D296" s="676"/>
      <c r="E296" s="939"/>
      <c r="F296" s="943"/>
    </row>
    <row r="297" spans="1:12" ht="32" thickTop="1" thickBot="1" x14ac:dyDescent="0.4">
      <c r="A297" s="1010"/>
      <c r="B297" s="982"/>
      <c r="C297" s="30" t="s">
        <v>205</v>
      </c>
      <c r="D297" s="676"/>
      <c r="E297" s="939"/>
      <c r="F297" s="943"/>
    </row>
    <row r="298" spans="1:12" ht="47.5" thickTop="1" thickBot="1" x14ac:dyDescent="0.4">
      <c r="A298" s="1010"/>
      <c r="B298" s="982"/>
      <c r="C298" s="30" t="s">
        <v>1475</v>
      </c>
      <c r="D298" s="676"/>
      <c r="E298" s="939"/>
      <c r="F298" s="943"/>
    </row>
    <row r="299" spans="1:12" ht="61" customHeight="1" thickTop="1" thickBot="1" x14ac:dyDescent="0.4">
      <c r="A299" s="1010"/>
      <c r="B299" s="982"/>
      <c r="C299" s="30" t="s">
        <v>1477</v>
      </c>
      <c r="D299" s="676"/>
      <c r="E299" s="939"/>
      <c r="F299" s="943"/>
    </row>
    <row r="300" spans="1:12" ht="32" thickTop="1" thickBot="1" x14ac:dyDescent="0.4">
      <c r="A300" s="1010"/>
      <c r="B300" s="982"/>
      <c r="C300" s="30" t="s">
        <v>206</v>
      </c>
      <c r="D300" s="676"/>
      <c r="E300" s="939"/>
      <c r="F300" s="943"/>
    </row>
    <row r="301" spans="1:12" ht="63" thickTop="1" thickBot="1" x14ac:dyDescent="0.4">
      <c r="A301" s="1010"/>
      <c r="B301" s="982"/>
      <c r="C301" s="30" t="s">
        <v>1476</v>
      </c>
      <c r="D301" s="676"/>
      <c r="E301" s="939"/>
      <c r="F301" s="943"/>
    </row>
    <row r="302" spans="1:12" ht="32" thickTop="1" thickBot="1" x14ac:dyDescent="0.4">
      <c r="A302" s="1010"/>
      <c r="B302" s="982"/>
      <c r="C302" s="30" t="s">
        <v>207</v>
      </c>
      <c r="D302" s="676"/>
      <c r="E302" s="939"/>
      <c r="F302" s="943"/>
    </row>
    <row r="303" spans="1:12" ht="16.5" thickTop="1" thickBot="1" x14ac:dyDescent="0.4">
      <c r="A303" s="1010"/>
      <c r="B303" s="656"/>
      <c r="C303" s="30" t="s">
        <v>149</v>
      </c>
      <c r="D303" s="676">
        <f>SUM(D295:D302)</f>
        <v>0</v>
      </c>
      <c r="E303" s="939"/>
      <c r="F303" s="943"/>
    </row>
    <row r="304" spans="1:12" ht="29" thickTop="1" thickBot="1" x14ac:dyDescent="0.35">
      <c r="A304" s="1010"/>
      <c r="B304" s="660" t="s">
        <v>182</v>
      </c>
      <c r="C304" s="660" t="s">
        <v>14</v>
      </c>
      <c r="D304" s="660" t="s">
        <v>183</v>
      </c>
      <c r="E304" s="660"/>
      <c r="F304" s="674" t="s">
        <v>184</v>
      </c>
    </row>
    <row r="305" spans="1:6" ht="16.5" thickTop="1" thickBot="1" x14ac:dyDescent="0.4">
      <c r="A305" s="1010"/>
      <c r="B305" s="938" t="s">
        <v>163</v>
      </c>
      <c r="C305" s="30" t="s">
        <v>208</v>
      </c>
      <c r="D305" s="677"/>
      <c r="E305" s="941">
        <v>80</v>
      </c>
      <c r="F305" s="983">
        <f>(D313/E305)</f>
        <v>0</v>
      </c>
    </row>
    <row r="306" spans="1:6" ht="47.5" thickTop="1" thickBot="1" x14ac:dyDescent="0.4">
      <c r="A306" s="1010"/>
      <c r="B306" s="938"/>
      <c r="C306" s="30" t="s">
        <v>209</v>
      </c>
      <c r="D306" s="677"/>
      <c r="E306" s="941"/>
      <c r="F306" s="983"/>
    </row>
    <row r="307" spans="1:6" ht="16.5" thickTop="1" thickBot="1" x14ac:dyDescent="0.4">
      <c r="A307" s="1010"/>
      <c r="B307" s="938"/>
      <c r="C307" s="30" t="s">
        <v>210</v>
      </c>
      <c r="D307" s="675"/>
      <c r="E307" s="941"/>
      <c r="F307" s="983"/>
    </row>
    <row r="308" spans="1:6" ht="16.5" thickTop="1" thickBot="1" x14ac:dyDescent="0.4">
      <c r="A308" s="1010"/>
      <c r="B308" s="938"/>
      <c r="C308" s="30" t="s">
        <v>211</v>
      </c>
      <c r="D308" s="675"/>
      <c r="E308" s="941"/>
      <c r="F308" s="983"/>
    </row>
    <row r="309" spans="1:6" ht="32" thickTop="1" thickBot="1" x14ac:dyDescent="0.4">
      <c r="A309" s="1010"/>
      <c r="B309" s="938"/>
      <c r="C309" s="30" t="s">
        <v>212</v>
      </c>
      <c r="D309" s="675"/>
      <c r="E309" s="941"/>
      <c r="F309" s="983"/>
    </row>
    <row r="310" spans="1:6" ht="32" thickTop="1" thickBot="1" x14ac:dyDescent="0.4">
      <c r="A310" s="1010"/>
      <c r="B310" s="938"/>
      <c r="C310" s="30" t="s">
        <v>213</v>
      </c>
      <c r="D310" s="675"/>
      <c r="E310" s="941"/>
      <c r="F310" s="983"/>
    </row>
    <row r="311" spans="1:6" ht="63" thickTop="1" thickBot="1" x14ac:dyDescent="0.4">
      <c r="A311" s="1010"/>
      <c r="B311" s="938"/>
      <c r="C311" s="30" t="s">
        <v>214</v>
      </c>
      <c r="D311" s="675"/>
      <c r="E311" s="941"/>
      <c r="F311" s="983"/>
    </row>
    <row r="312" spans="1:6" ht="47.5" thickTop="1" thickBot="1" x14ac:dyDescent="0.4">
      <c r="A312" s="1010"/>
      <c r="B312" s="938"/>
      <c r="C312" s="30" t="s">
        <v>215</v>
      </c>
      <c r="D312" s="675"/>
      <c r="E312" s="941"/>
      <c r="F312" s="983"/>
    </row>
    <row r="313" spans="1:6" ht="16.5" thickTop="1" thickBot="1" x14ac:dyDescent="0.4">
      <c r="A313" s="1010"/>
      <c r="B313" s="656"/>
      <c r="C313" s="30" t="s">
        <v>149</v>
      </c>
      <c r="D313" s="677">
        <f>SUM(D305:D312)</f>
        <v>0</v>
      </c>
      <c r="E313" s="941"/>
      <c r="F313" s="983"/>
    </row>
    <row r="314" spans="1:6" ht="15" thickTop="1" thickBot="1" x14ac:dyDescent="0.35">
      <c r="A314" s="1010"/>
      <c r="B314" s="656"/>
      <c r="C314" s="656"/>
      <c r="D314" s="656"/>
      <c r="E314" s="656"/>
      <c r="F314" s="656"/>
    </row>
    <row r="315" spans="1:6" ht="29" thickTop="1" thickBot="1" x14ac:dyDescent="0.35">
      <c r="A315" s="1010"/>
      <c r="B315" s="660" t="s">
        <v>182</v>
      </c>
      <c r="C315" s="660" t="s">
        <v>14</v>
      </c>
      <c r="D315" s="660" t="s">
        <v>183</v>
      </c>
      <c r="E315" s="674" t="s">
        <v>144</v>
      </c>
      <c r="F315" s="674" t="s">
        <v>184</v>
      </c>
    </row>
    <row r="316" spans="1:6" ht="32" thickTop="1" thickBot="1" x14ac:dyDescent="0.4">
      <c r="A316" s="1010"/>
      <c r="B316" s="938" t="s">
        <v>356</v>
      </c>
      <c r="C316" s="30" t="s">
        <v>1478</v>
      </c>
      <c r="D316" s="675"/>
      <c r="E316" s="939">
        <v>100</v>
      </c>
      <c r="F316" s="950">
        <f>(D326/60)</f>
        <v>0</v>
      </c>
    </row>
    <row r="317" spans="1:6" ht="47.5" thickTop="1" thickBot="1" x14ac:dyDescent="0.4">
      <c r="A317" s="1010"/>
      <c r="B317" s="938"/>
      <c r="C317" s="30" t="s">
        <v>1480</v>
      </c>
      <c r="D317" s="675"/>
      <c r="E317" s="939"/>
      <c r="F317" s="950"/>
    </row>
    <row r="318" spans="1:6" ht="63" thickTop="1" thickBot="1" x14ac:dyDescent="0.4">
      <c r="A318" s="1010"/>
      <c r="B318" s="938"/>
      <c r="C318" s="30" t="s">
        <v>1479</v>
      </c>
      <c r="D318" s="675"/>
      <c r="E318" s="939"/>
      <c r="F318" s="950"/>
    </row>
    <row r="319" spans="1:6" ht="29" thickTop="1" thickBot="1" x14ac:dyDescent="0.35">
      <c r="A319" s="1010"/>
      <c r="B319" s="938"/>
      <c r="C319" s="32" t="s">
        <v>216</v>
      </c>
      <c r="D319" s="678"/>
      <c r="E319" s="939"/>
      <c r="F319" s="950"/>
    </row>
    <row r="320" spans="1:6" ht="29" thickTop="1" thickBot="1" x14ac:dyDescent="0.35">
      <c r="A320" s="1010"/>
      <c r="B320" s="938"/>
      <c r="C320" s="32" t="s">
        <v>217</v>
      </c>
      <c r="D320" s="678"/>
      <c r="E320" s="939"/>
      <c r="F320" s="950"/>
    </row>
    <row r="321" spans="1:12" ht="29" thickTop="1" thickBot="1" x14ac:dyDescent="0.35">
      <c r="A321" s="1010"/>
      <c r="B321" s="938"/>
      <c r="C321" s="32" t="s">
        <v>218</v>
      </c>
      <c r="D321" s="678"/>
      <c r="E321" s="939"/>
      <c r="F321" s="950"/>
    </row>
    <row r="322" spans="1:12" ht="43" thickTop="1" thickBot="1" x14ac:dyDescent="0.35">
      <c r="A322" s="1010"/>
      <c r="B322" s="938"/>
      <c r="C322" s="32" t="s">
        <v>1481</v>
      </c>
      <c r="D322" s="678"/>
      <c r="E322" s="939"/>
      <c r="F322" s="950"/>
    </row>
    <row r="323" spans="1:12" ht="29" thickTop="1" thickBot="1" x14ac:dyDescent="0.35">
      <c r="A323" s="1010"/>
      <c r="B323" s="938"/>
      <c r="C323" s="32" t="s">
        <v>219</v>
      </c>
      <c r="D323" s="678"/>
      <c r="E323" s="939"/>
      <c r="F323" s="950"/>
    </row>
    <row r="324" spans="1:12" ht="57" thickTop="1" thickBot="1" x14ac:dyDescent="0.35">
      <c r="A324" s="1010"/>
      <c r="B324" s="938"/>
      <c r="C324" s="32" t="s">
        <v>220</v>
      </c>
      <c r="D324" s="678"/>
      <c r="E324" s="939"/>
      <c r="F324" s="950"/>
    </row>
    <row r="325" spans="1:12" ht="43" thickTop="1" thickBot="1" x14ac:dyDescent="0.35">
      <c r="A325" s="1010"/>
      <c r="B325" s="938"/>
      <c r="C325" s="32" t="s">
        <v>1482</v>
      </c>
      <c r="D325" s="678"/>
      <c r="E325" s="939"/>
      <c r="F325" s="950"/>
    </row>
    <row r="326" spans="1:12" ht="15" thickTop="1" thickBot="1" x14ac:dyDescent="0.35">
      <c r="A326" s="1010"/>
      <c r="B326" s="32"/>
      <c r="C326" s="32" t="s">
        <v>149</v>
      </c>
      <c r="D326" s="679">
        <f>SUM(D316:D325)</f>
        <v>0</v>
      </c>
      <c r="E326" s="939"/>
      <c r="F326" s="950"/>
    </row>
    <row r="327" spans="1:12" ht="29" thickTop="1" thickBot="1" x14ac:dyDescent="0.35">
      <c r="A327" s="1010"/>
      <c r="B327" s="660" t="s">
        <v>182</v>
      </c>
      <c r="C327" s="660" t="s">
        <v>14</v>
      </c>
      <c r="D327" s="660" t="s">
        <v>183</v>
      </c>
      <c r="E327" s="660"/>
      <c r="F327" s="674" t="s">
        <v>184</v>
      </c>
      <c r="H327" s="954" t="s">
        <v>1069</v>
      </c>
      <c r="I327" s="955"/>
    </row>
    <row r="328" spans="1:12" ht="47.5" thickTop="1" thickBot="1" x14ac:dyDescent="0.4">
      <c r="A328" s="1010"/>
      <c r="B328" s="938" t="s">
        <v>221</v>
      </c>
      <c r="C328" s="30" t="s">
        <v>222</v>
      </c>
      <c r="D328" s="676"/>
      <c r="E328" s="939">
        <v>40</v>
      </c>
      <c r="F328" s="950">
        <f>(D332/E328)</f>
        <v>0</v>
      </c>
      <c r="H328" s="944" t="s">
        <v>1071</v>
      </c>
      <c r="I328" s="945"/>
    </row>
    <row r="329" spans="1:12" ht="29" thickTop="1" thickBot="1" x14ac:dyDescent="0.35">
      <c r="A329" s="1010"/>
      <c r="B329" s="938"/>
      <c r="C329" s="32" t="s">
        <v>223</v>
      </c>
      <c r="D329" s="679"/>
      <c r="E329" s="939"/>
      <c r="F329" s="950"/>
      <c r="H329" s="935" t="s">
        <v>1070</v>
      </c>
      <c r="I329" s="936"/>
    </row>
    <row r="330" spans="1:12" ht="29" thickTop="1" thickBot="1" x14ac:dyDescent="0.35">
      <c r="A330" s="1010"/>
      <c r="B330" s="938"/>
      <c r="C330" s="32" t="s">
        <v>224</v>
      </c>
      <c r="D330" s="679"/>
      <c r="E330" s="939"/>
      <c r="F330" s="950"/>
    </row>
    <row r="331" spans="1:12" ht="29" thickTop="1" thickBot="1" x14ac:dyDescent="0.35">
      <c r="A331" s="1010"/>
      <c r="B331" s="938"/>
      <c r="C331" s="32" t="s">
        <v>225</v>
      </c>
      <c r="D331" s="679"/>
      <c r="E331" s="939"/>
      <c r="F331" s="950"/>
      <c r="H331" s="946" t="s">
        <v>1187</v>
      </c>
      <c r="I331" s="946"/>
      <c r="J331" s="946"/>
      <c r="K331" s="946"/>
      <c r="L331" s="946"/>
    </row>
    <row r="332" spans="1:12" ht="15" thickTop="1" thickBot="1" x14ac:dyDescent="0.35">
      <c r="A332" s="1010"/>
      <c r="B332" s="938"/>
      <c r="C332" s="32" t="s">
        <v>149</v>
      </c>
      <c r="D332" s="678">
        <f>SUM(D328:D331)</f>
        <v>0</v>
      </c>
      <c r="E332" s="939"/>
      <c r="F332" s="950"/>
      <c r="H332" s="946" t="s">
        <v>1188</v>
      </c>
      <c r="I332" s="946"/>
      <c r="J332" s="946"/>
      <c r="K332" s="946"/>
      <c r="L332" s="946"/>
    </row>
    <row r="333" spans="1:12" ht="46" thickTop="1" thickBot="1" x14ac:dyDescent="0.35">
      <c r="A333" s="1010"/>
      <c r="B333" s="32"/>
      <c r="C333" s="661" t="s">
        <v>357</v>
      </c>
      <c r="D333" s="680">
        <f>D332+D326+D313+D303+D293</f>
        <v>0</v>
      </c>
      <c r="E333" s="680">
        <f>E328+E316+E305+E295+E278</f>
        <v>450</v>
      </c>
      <c r="F333" s="686">
        <f>D333/E333</f>
        <v>0</v>
      </c>
      <c r="H333" s="946" t="s">
        <v>1189</v>
      </c>
      <c r="I333" s="946"/>
      <c r="J333" s="946"/>
      <c r="K333" s="946"/>
      <c r="L333" s="946"/>
    </row>
    <row r="334" spans="1:12" ht="15" thickTop="1" thickBot="1" x14ac:dyDescent="0.35">
      <c r="A334" s="739"/>
      <c r="H334" s="946" t="s">
        <v>1190</v>
      </c>
      <c r="I334" s="946"/>
      <c r="J334" s="946"/>
      <c r="K334" s="946"/>
      <c r="L334" s="946"/>
    </row>
    <row r="335" spans="1:12" ht="15" thickTop="1" thickBot="1" x14ac:dyDescent="0.35">
      <c r="H335" s="946" t="s">
        <v>1191</v>
      </c>
      <c r="I335" s="946"/>
      <c r="J335" s="946"/>
      <c r="K335" s="946"/>
      <c r="L335" s="946"/>
    </row>
    <row r="336" spans="1:12" ht="28.5" customHeight="1" x14ac:dyDescent="0.3">
      <c r="A336" s="1015" t="s">
        <v>277</v>
      </c>
      <c r="B336" s="687" t="s">
        <v>182</v>
      </c>
      <c r="C336" s="664" t="s">
        <v>14</v>
      </c>
      <c r="D336" s="664" t="s">
        <v>183</v>
      </c>
      <c r="E336" s="688" t="s">
        <v>144</v>
      </c>
      <c r="F336" s="689" t="s">
        <v>184</v>
      </c>
      <c r="H336" s="946" t="s">
        <v>1192</v>
      </c>
      <c r="I336" s="946"/>
      <c r="J336" s="946"/>
      <c r="K336" s="946"/>
      <c r="L336" s="946"/>
    </row>
    <row r="337" spans="1:12" ht="31" customHeight="1" x14ac:dyDescent="0.35">
      <c r="A337" s="1015"/>
      <c r="B337" s="1011" t="s">
        <v>266</v>
      </c>
      <c r="C337" s="28" t="s">
        <v>267</v>
      </c>
      <c r="D337" s="690"/>
      <c r="E337" s="978">
        <v>100</v>
      </c>
      <c r="F337" s="1016">
        <f>(D347/E337)</f>
        <v>0</v>
      </c>
      <c r="H337" s="946" t="s">
        <v>1193</v>
      </c>
      <c r="I337" s="946"/>
      <c r="J337" s="946"/>
      <c r="K337" s="946"/>
      <c r="L337" s="946"/>
    </row>
    <row r="338" spans="1:12" ht="50.5" customHeight="1" x14ac:dyDescent="0.35">
      <c r="A338" s="1015"/>
      <c r="B338" s="1011"/>
      <c r="C338" s="28" t="s">
        <v>1483</v>
      </c>
      <c r="D338" s="690"/>
      <c r="E338" s="979"/>
      <c r="F338" s="1017"/>
      <c r="H338" s="750"/>
      <c r="I338" s="750"/>
      <c r="J338" s="750"/>
      <c r="K338" s="750"/>
      <c r="L338" s="750"/>
    </row>
    <row r="339" spans="1:12" ht="50.5" customHeight="1" x14ac:dyDescent="0.35">
      <c r="A339" s="1015"/>
      <c r="B339" s="1011"/>
      <c r="C339" s="28" t="s">
        <v>1484</v>
      </c>
      <c r="D339" s="690"/>
      <c r="E339" s="979"/>
      <c r="F339" s="1017"/>
      <c r="H339" s="750"/>
      <c r="I339" s="750"/>
      <c r="J339" s="750"/>
      <c r="K339" s="750"/>
      <c r="L339" s="750"/>
    </row>
    <row r="340" spans="1:12" ht="31" x14ac:dyDescent="0.35">
      <c r="A340" s="1015"/>
      <c r="B340" s="1011"/>
      <c r="C340" s="28" t="s">
        <v>1243</v>
      </c>
      <c r="D340" s="690"/>
      <c r="E340" s="979"/>
      <c r="F340" s="1017"/>
      <c r="H340" s="946" t="s">
        <v>1194</v>
      </c>
      <c r="I340" s="946"/>
      <c r="J340" s="946"/>
      <c r="K340" s="946"/>
      <c r="L340" s="946"/>
    </row>
    <row r="341" spans="1:12" ht="31" x14ac:dyDescent="0.35">
      <c r="A341" s="1015"/>
      <c r="B341" s="1011"/>
      <c r="C341" s="28" t="s">
        <v>268</v>
      </c>
      <c r="D341" s="690"/>
      <c r="E341" s="979"/>
      <c r="F341" s="1017"/>
      <c r="H341" s="946" t="s">
        <v>1195</v>
      </c>
      <c r="I341" s="946"/>
      <c r="J341" s="946"/>
      <c r="K341" s="946"/>
      <c r="L341" s="946"/>
    </row>
    <row r="342" spans="1:12" ht="31" x14ac:dyDescent="0.35">
      <c r="A342" s="1015"/>
      <c r="B342" s="1011"/>
      <c r="C342" s="28" t="s">
        <v>269</v>
      </c>
      <c r="D342" s="690"/>
      <c r="E342" s="979"/>
      <c r="F342" s="1017"/>
      <c r="H342" s="946" t="s">
        <v>1196</v>
      </c>
      <c r="I342" s="946"/>
      <c r="J342" s="946"/>
      <c r="K342" s="946"/>
      <c r="L342" s="946"/>
    </row>
    <row r="343" spans="1:12" ht="62" x14ac:dyDescent="0.35">
      <c r="A343" s="1015"/>
      <c r="B343" s="1011"/>
      <c r="C343" s="28" t="s">
        <v>1485</v>
      </c>
      <c r="D343" s="690"/>
      <c r="E343" s="979"/>
      <c r="F343" s="1017"/>
      <c r="H343" s="750"/>
      <c r="I343" s="750"/>
      <c r="J343" s="750"/>
      <c r="K343" s="750"/>
      <c r="L343" s="750"/>
    </row>
    <row r="344" spans="1:12" ht="46.5" x14ac:dyDescent="0.35">
      <c r="A344" s="1015"/>
      <c r="B344" s="1011"/>
      <c r="C344" s="28" t="s">
        <v>1486</v>
      </c>
      <c r="D344" s="690"/>
      <c r="E344" s="979"/>
      <c r="F344" s="1017"/>
      <c r="H344" s="750"/>
      <c r="I344" s="750"/>
      <c r="J344" s="750"/>
      <c r="K344" s="750"/>
      <c r="L344" s="750"/>
    </row>
    <row r="345" spans="1:12" ht="31" x14ac:dyDescent="0.35">
      <c r="A345" s="1015"/>
      <c r="B345" s="1011"/>
      <c r="C345" s="28" t="s">
        <v>270</v>
      </c>
      <c r="D345" s="690"/>
      <c r="E345" s="979"/>
      <c r="F345" s="1017"/>
      <c r="H345" s="946" t="s">
        <v>1197</v>
      </c>
      <c r="I345" s="946"/>
      <c r="J345" s="946"/>
      <c r="K345" s="946"/>
      <c r="L345" s="946"/>
    </row>
    <row r="346" spans="1:12" ht="31" x14ac:dyDescent="0.35">
      <c r="A346" s="1015"/>
      <c r="B346" s="1011"/>
      <c r="C346" s="28" t="s">
        <v>271</v>
      </c>
      <c r="D346" s="690"/>
      <c r="E346" s="979"/>
      <c r="F346" s="1017"/>
    </row>
    <row r="347" spans="1:12" ht="16" thickBot="1" x14ac:dyDescent="0.4">
      <c r="A347" s="1015"/>
      <c r="B347" s="691"/>
      <c r="C347" s="29" t="s">
        <v>149</v>
      </c>
      <c r="D347" s="692">
        <f>SUM(D337:D346)</f>
        <v>0</v>
      </c>
      <c r="E347" s="980"/>
      <c r="F347" s="1018"/>
    </row>
    <row r="348" spans="1:12" ht="29" thickTop="1" thickBot="1" x14ac:dyDescent="0.35">
      <c r="A348" s="1015"/>
      <c r="B348" s="665" t="s">
        <v>182</v>
      </c>
      <c r="C348" s="665" t="s">
        <v>14</v>
      </c>
      <c r="D348" s="665" t="s">
        <v>183</v>
      </c>
      <c r="E348" s="665"/>
      <c r="F348" s="693" t="s">
        <v>184</v>
      </c>
      <c r="H348" s="954" t="s">
        <v>1069</v>
      </c>
      <c r="I348" s="955"/>
    </row>
    <row r="349" spans="1:12" ht="16.5" thickTop="1" thickBot="1" x14ac:dyDescent="0.4">
      <c r="A349" s="1015"/>
      <c r="B349" s="984" t="s">
        <v>1489</v>
      </c>
      <c r="C349" s="28"/>
      <c r="D349" s="694"/>
      <c r="E349" s="978">
        <v>100</v>
      </c>
      <c r="F349" s="987">
        <f>(D359/E349)</f>
        <v>0</v>
      </c>
      <c r="H349" s="944" t="s">
        <v>1071</v>
      </c>
      <c r="I349" s="945"/>
    </row>
    <row r="350" spans="1:12" ht="16.5" thickTop="1" thickBot="1" x14ac:dyDescent="0.4">
      <c r="A350" s="1015"/>
      <c r="B350" s="985"/>
      <c r="C350" s="28"/>
      <c r="D350" s="694"/>
      <c r="E350" s="979"/>
      <c r="F350" s="988"/>
      <c r="H350" s="757"/>
      <c r="I350" s="758"/>
    </row>
    <row r="351" spans="1:12" ht="16.5" thickTop="1" thickBot="1" x14ac:dyDescent="0.4">
      <c r="A351" s="1015"/>
      <c r="B351" s="985"/>
      <c r="C351" s="28"/>
      <c r="D351" s="694"/>
      <c r="E351" s="979"/>
      <c r="F351" s="988"/>
      <c r="H351" s="935" t="s">
        <v>1070</v>
      </c>
      <c r="I351" s="936"/>
    </row>
    <row r="352" spans="1:12" ht="16" thickTop="1" x14ac:dyDescent="0.35">
      <c r="A352" s="1015"/>
      <c r="B352" s="985"/>
      <c r="C352" s="28"/>
      <c r="D352" s="694"/>
      <c r="E352" s="979"/>
      <c r="F352" s="988"/>
      <c r="H352" s="748"/>
      <c r="I352" s="748"/>
    </row>
    <row r="353" spans="1:12" ht="34" customHeight="1" x14ac:dyDescent="0.35">
      <c r="A353" s="1015"/>
      <c r="B353" s="985"/>
      <c r="C353" s="28"/>
      <c r="D353" s="694"/>
      <c r="E353" s="979"/>
      <c r="F353" s="988"/>
      <c r="H353" s="748"/>
      <c r="I353" s="748"/>
    </row>
    <row r="354" spans="1:12" ht="15.5" x14ac:dyDescent="0.35">
      <c r="A354" s="1015"/>
      <c r="B354" s="985"/>
      <c r="C354" s="28"/>
      <c r="D354" s="694"/>
      <c r="E354" s="979"/>
      <c r="F354" s="988"/>
      <c r="H354" s="748"/>
      <c r="I354" s="748"/>
    </row>
    <row r="355" spans="1:12" ht="15.5" x14ac:dyDescent="0.35">
      <c r="A355" s="1015"/>
      <c r="B355" s="985"/>
      <c r="C355" s="28"/>
      <c r="D355" s="694"/>
      <c r="E355" s="979"/>
      <c r="F355" s="988"/>
    </row>
    <row r="356" spans="1:12" ht="15.5" x14ac:dyDescent="0.35">
      <c r="A356" s="1015"/>
      <c r="B356" s="985"/>
      <c r="C356" s="28"/>
      <c r="D356" s="694"/>
      <c r="E356" s="979"/>
      <c r="F356" s="988"/>
    </row>
    <row r="357" spans="1:12" ht="15.5" x14ac:dyDescent="0.35">
      <c r="A357" s="1015"/>
      <c r="B357" s="985"/>
      <c r="C357" s="28"/>
      <c r="D357" s="694"/>
      <c r="E357" s="979"/>
      <c r="F357" s="988"/>
      <c r="H357" s="946" t="s">
        <v>1187</v>
      </c>
      <c r="I357" s="946"/>
      <c r="J357" s="946"/>
      <c r="K357" s="946"/>
      <c r="L357" s="946"/>
    </row>
    <row r="358" spans="1:12" ht="15.5" x14ac:dyDescent="0.35">
      <c r="A358" s="1015"/>
      <c r="B358" s="986"/>
      <c r="C358" s="28"/>
      <c r="D358" s="694"/>
      <c r="E358" s="979"/>
      <c r="F358" s="988"/>
      <c r="H358" s="946" t="s">
        <v>1188</v>
      </c>
      <c r="I358" s="946"/>
      <c r="J358" s="946"/>
      <c r="K358" s="946"/>
      <c r="L358" s="946"/>
    </row>
    <row r="359" spans="1:12" ht="16" thickBot="1" x14ac:dyDescent="0.4">
      <c r="A359" s="1015"/>
      <c r="B359" s="695"/>
      <c r="C359" s="28" t="s">
        <v>149</v>
      </c>
      <c r="D359" s="694">
        <f>SUM(D349:D358)</f>
        <v>0</v>
      </c>
      <c r="E359" s="980"/>
      <c r="F359" s="989"/>
      <c r="H359" s="946" t="s">
        <v>1189</v>
      </c>
      <c r="I359" s="946"/>
      <c r="J359" s="946"/>
      <c r="K359" s="946"/>
      <c r="L359" s="946"/>
    </row>
    <row r="360" spans="1:12" ht="29" thickTop="1" thickBot="1" x14ac:dyDescent="0.35">
      <c r="A360" s="1015"/>
      <c r="B360" s="665" t="s">
        <v>182</v>
      </c>
      <c r="C360" s="665" t="s">
        <v>14</v>
      </c>
      <c r="D360" s="665" t="s">
        <v>183</v>
      </c>
      <c r="E360" s="665"/>
      <c r="F360" s="693" t="s">
        <v>184</v>
      </c>
      <c r="H360" s="954" t="s">
        <v>1069</v>
      </c>
      <c r="I360" s="955"/>
    </row>
    <row r="361" spans="1:12" ht="32" thickTop="1" thickBot="1" x14ac:dyDescent="0.4">
      <c r="A361" s="1015"/>
      <c r="B361" s="984" t="s">
        <v>272</v>
      </c>
      <c r="C361" s="28" t="s">
        <v>273</v>
      </c>
      <c r="D361" s="694"/>
      <c r="E361" s="978">
        <v>100</v>
      </c>
      <c r="F361" s="987">
        <f>(D371/E361)</f>
        <v>0</v>
      </c>
      <c r="H361" s="944" t="s">
        <v>1071</v>
      </c>
      <c r="I361" s="945"/>
    </row>
    <row r="362" spans="1:12" ht="47.5" thickTop="1" thickBot="1" x14ac:dyDescent="0.4">
      <c r="A362" s="1015"/>
      <c r="B362" s="985"/>
      <c r="C362" s="28" t="s">
        <v>1487</v>
      </c>
      <c r="D362" s="694"/>
      <c r="E362" s="979"/>
      <c r="F362" s="988"/>
      <c r="H362" s="757"/>
      <c r="I362" s="758"/>
    </row>
    <row r="363" spans="1:12" ht="32" thickTop="1" thickBot="1" x14ac:dyDescent="0.4">
      <c r="A363" s="1015"/>
      <c r="B363" s="985"/>
      <c r="C363" s="28" t="s">
        <v>274</v>
      </c>
      <c r="D363" s="694"/>
      <c r="E363" s="979"/>
      <c r="F363" s="988"/>
      <c r="H363" s="935" t="s">
        <v>1070</v>
      </c>
      <c r="I363" s="936"/>
    </row>
    <row r="364" spans="1:12" ht="31.5" thickTop="1" x14ac:dyDescent="0.35">
      <c r="A364" s="1015"/>
      <c r="B364" s="985"/>
      <c r="C364" s="28" t="s">
        <v>1245</v>
      </c>
      <c r="D364" s="694"/>
      <c r="E364" s="979"/>
      <c r="F364" s="988"/>
      <c r="H364" s="748"/>
      <c r="I364" s="748"/>
    </row>
    <row r="365" spans="1:12" ht="34" customHeight="1" x14ac:dyDescent="0.35">
      <c r="A365" s="1015"/>
      <c r="B365" s="985"/>
      <c r="C365" s="28" t="s">
        <v>1244</v>
      </c>
      <c r="D365" s="694"/>
      <c r="E365" s="979"/>
      <c r="F365" s="988"/>
      <c r="H365" s="748"/>
      <c r="I365" s="748"/>
    </row>
    <row r="366" spans="1:12" ht="31" x14ac:dyDescent="0.35">
      <c r="A366" s="1015"/>
      <c r="B366" s="985"/>
      <c r="C366" s="28" t="s">
        <v>1246</v>
      </c>
      <c r="D366" s="694"/>
      <c r="E366" s="979"/>
      <c r="F366" s="988"/>
      <c r="H366" s="748"/>
      <c r="I366" s="748"/>
    </row>
    <row r="367" spans="1:12" ht="46.5" x14ac:dyDescent="0.35">
      <c r="A367" s="1015"/>
      <c r="B367" s="985"/>
      <c r="C367" s="28" t="s">
        <v>275</v>
      </c>
      <c r="D367" s="694"/>
      <c r="E367" s="979"/>
      <c r="F367" s="988"/>
    </row>
    <row r="368" spans="1:12" ht="46.5" x14ac:dyDescent="0.35">
      <c r="A368" s="1015"/>
      <c r="B368" s="985"/>
      <c r="C368" s="28" t="s">
        <v>1488</v>
      </c>
      <c r="D368" s="694"/>
      <c r="E368" s="979"/>
      <c r="F368" s="988"/>
    </row>
    <row r="369" spans="1:12" ht="31" x14ac:dyDescent="0.35">
      <c r="A369" s="1015"/>
      <c r="B369" s="985"/>
      <c r="C369" s="28" t="s">
        <v>1247</v>
      </c>
      <c r="D369" s="694"/>
      <c r="E369" s="979"/>
      <c r="F369" s="988"/>
      <c r="H369" s="946" t="s">
        <v>1187</v>
      </c>
      <c r="I369" s="946"/>
      <c r="J369" s="946"/>
      <c r="K369" s="946"/>
      <c r="L369" s="946"/>
    </row>
    <row r="370" spans="1:12" ht="15.5" x14ac:dyDescent="0.35">
      <c r="A370" s="1015"/>
      <c r="B370" s="986"/>
      <c r="C370" s="28" t="s">
        <v>276</v>
      </c>
      <c r="D370" s="694"/>
      <c r="E370" s="979"/>
      <c r="F370" s="988"/>
      <c r="H370" s="946" t="s">
        <v>1188</v>
      </c>
      <c r="I370" s="946"/>
      <c r="J370" s="946"/>
      <c r="K370" s="946"/>
      <c r="L370" s="946"/>
    </row>
    <row r="371" spans="1:12" ht="15.5" x14ac:dyDescent="0.35">
      <c r="A371" s="1015"/>
      <c r="B371" s="695"/>
      <c r="C371" s="28" t="s">
        <v>149</v>
      </c>
      <c r="D371" s="694">
        <f>SUM(D361:D370)</f>
        <v>0</v>
      </c>
      <c r="E371" s="980"/>
      <c r="F371" s="989"/>
      <c r="H371" s="946" t="s">
        <v>1189</v>
      </c>
      <c r="I371" s="946"/>
      <c r="J371" s="946"/>
      <c r="K371" s="946"/>
      <c r="L371" s="946"/>
    </row>
    <row r="372" spans="1:12" ht="45" x14ac:dyDescent="0.3">
      <c r="A372" s="1015"/>
      <c r="B372" s="696"/>
      <c r="C372" s="666" t="s">
        <v>278</v>
      </c>
      <c r="D372" s="697">
        <f>D371+D347</f>
        <v>0</v>
      </c>
      <c r="E372" s="697">
        <f>E361+E337</f>
        <v>200</v>
      </c>
      <c r="F372" s="698">
        <f>D372/E372</f>
        <v>0</v>
      </c>
      <c r="H372" s="946" t="s">
        <v>1190</v>
      </c>
      <c r="I372" s="946"/>
      <c r="J372" s="946"/>
      <c r="K372" s="946"/>
      <c r="L372" s="946"/>
    </row>
    <row r="373" spans="1:12" ht="14.5" thickBot="1" x14ac:dyDescent="0.35">
      <c r="A373" s="760"/>
      <c r="H373" s="946" t="s">
        <v>1191</v>
      </c>
      <c r="I373" s="946"/>
      <c r="J373" s="946"/>
      <c r="K373" s="946"/>
      <c r="L373" s="946"/>
    </row>
    <row r="374" spans="1:12" ht="28.5" customHeight="1" x14ac:dyDescent="0.3">
      <c r="A374" s="999" t="s">
        <v>296</v>
      </c>
      <c r="B374" s="687" t="s">
        <v>182</v>
      </c>
      <c r="C374" s="664" t="s">
        <v>14</v>
      </c>
      <c r="D374" s="664" t="s">
        <v>183</v>
      </c>
      <c r="E374" s="699" t="s">
        <v>279</v>
      </c>
      <c r="F374" s="689" t="s">
        <v>184</v>
      </c>
      <c r="H374" s="946" t="s">
        <v>1192</v>
      </c>
      <c r="I374" s="946"/>
      <c r="J374" s="946"/>
      <c r="K374" s="946"/>
      <c r="L374" s="946"/>
    </row>
    <row r="375" spans="1:12" ht="62" customHeight="1" x14ac:dyDescent="0.35">
      <c r="A375" s="999"/>
      <c r="B375" s="1011" t="s">
        <v>280</v>
      </c>
      <c r="C375" s="28" t="s">
        <v>281</v>
      </c>
      <c r="D375" s="690"/>
      <c r="E375" s="978">
        <v>70</v>
      </c>
      <c r="F375" s="975">
        <f>(D382/E375)</f>
        <v>0</v>
      </c>
      <c r="H375" s="946" t="s">
        <v>1193</v>
      </c>
      <c r="I375" s="946"/>
      <c r="J375" s="946"/>
      <c r="K375" s="946"/>
      <c r="L375" s="946"/>
    </row>
    <row r="376" spans="1:12" ht="15.5" x14ac:dyDescent="0.35">
      <c r="A376" s="999"/>
      <c r="B376" s="1011"/>
      <c r="C376" s="28" t="s">
        <v>282</v>
      </c>
      <c r="D376" s="690"/>
      <c r="E376" s="979"/>
      <c r="F376" s="976"/>
      <c r="H376" s="946" t="s">
        <v>1194</v>
      </c>
      <c r="I376" s="946"/>
      <c r="J376" s="946"/>
      <c r="K376" s="946"/>
      <c r="L376" s="946"/>
    </row>
    <row r="377" spans="1:12" ht="46.5" x14ac:dyDescent="0.35">
      <c r="A377" s="999"/>
      <c r="B377" s="1011"/>
      <c r="C377" s="28" t="s">
        <v>283</v>
      </c>
      <c r="D377" s="690"/>
      <c r="E377" s="979"/>
      <c r="F377" s="976"/>
      <c r="H377" s="946" t="s">
        <v>1195</v>
      </c>
      <c r="I377" s="946"/>
      <c r="J377" s="946"/>
      <c r="K377" s="946"/>
      <c r="L377" s="946"/>
    </row>
    <row r="378" spans="1:12" ht="31" x14ac:dyDescent="0.35">
      <c r="A378" s="999"/>
      <c r="B378" s="1011"/>
      <c r="C378" s="28" t="s">
        <v>284</v>
      </c>
      <c r="D378" s="690"/>
      <c r="E378" s="979"/>
      <c r="F378" s="976"/>
      <c r="H378" s="946" t="s">
        <v>1196</v>
      </c>
      <c r="I378" s="946"/>
      <c r="J378" s="946"/>
      <c r="K378" s="946"/>
      <c r="L378" s="946"/>
    </row>
    <row r="379" spans="1:12" ht="15.5" x14ac:dyDescent="0.35">
      <c r="A379" s="999"/>
      <c r="B379" s="1011"/>
      <c r="C379" s="28" t="s">
        <v>285</v>
      </c>
      <c r="D379" s="690"/>
      <c r="E379" s="979"/>
      <c r="F379" s="976"/>
      <c r="H379" s="946" t="s">
        <v>1197</v>
      </c>
      <c r="I379" s="946"/>
      <c r="J379" s="946"/>
      <c r="K379" s="946"/>
      <c r="L379" s="946"/>
    </row>
    <row r="380" spans="1:12" ht="31" x14ac:dyDescent="0.35">
      <c r="A380" s="999"/>
      <c r="B380" s="1011"/>
      <c r="C380" s="28" t="s">
        <v>286</v>
      </c>
      <c r="D380" s="690"/>
      <c r="E380" s="979"/>
      <c r="F380" s="976"/>
    </row>
    <row r="381" spans="1:12" ht="46.5" x14ac:dyDescent="0.35">
      <c r="A381" s="999"/>
      <c r="B381" s="1011"/>
      <c r="C381" s="28" t="s">
        <v>287</v>
      </c>
      <c r="D381" s="690"/>
      <c r="E381" s="979"/>
      <c r="F381" s="976"/>
    </row>
    <row r="382" spans="1:12" ht="15.5" x14ac:dyDescent="0.35">
      <c r="A382" s="999"/>
      <c r="B382" s="700"/>
      <c r="C382" s="28" t="s">
        <v>149</v>
      </c>
      <c r="D382" s="690">
        <f>SUM(D375:D381)</f>
        <v>0</v>
      </c>
      <c r="E382" s="980"/>
      <c r="F382" s="977"/>
    </row>
    <row r="383" spans="1:12" ht="28" x14ac:dyDescent="0.3">
      <c r="A383" s="999"/>
      <c r="B383" s="701" t="s">
        <v>182</v>
      </c>
      <c r="C383" s="665" t="s">
        <v>14</v>
      </c>
      <c r="D383" s="665" t="s">
        <v>183</v>
      </c>
      <c r="E383" s="693" t="s">
        <v>288</v>
      </c>
      <c r="F383" s="702" t="s">
        <v>184</v>
      </c>
      <c r="H383" s="653">
        <f>E392+E372+E333+E275+E232+E170+E109+E45</f>
        <v>2840</v>
      </c>
    </row>
    <row r="384" spans="1:12" ht="31.5" thickBot="1" x14ac:dyDescent="0.4">
      <c r="A384" s="999"/>
      <c r="B384" s="1012" t="s">
        <v>289</v>
      </c>
      <c r="C384" s="28" t="s">
        <v>290</v>
      </c>
      <c r="D384" s="694"/>
      <c r="E384" s="978">
        <v>70</v>
      </c>
      <c r="F384" s="975">
        <f>(D391/60)</f>
        <v>0</v>
      </c>
    </row>
    <row r="385" spans="1:12" ht="29.15" customHeight="1" thickTop="1" thickBot="1" x14ac:dyDescent="0.4">
      <c r="A385" s="999"/>
      <c r="B385" s="1013"/>
      <c r="C385" s="28" t="s">
        <v>291</v>
      </c>
      <c r="D385" s="694"/>
      <c r="E385" s="979"/>
      <c r="F385" s="976"/>
      <c r="H385" s="954" t="s">
        <v>1069</v>
      </c>
      <c r="I385" s="955"/>
    </row>
    <row r="386" spans="1:12" ht="32.15" customHeight="1" thickTop="1" thickBot="1" x14ac:dyDescent="0.4">
      <c r="A386" s="999"/>
      <c r="B386" s="1013"/>
      <c r="C386" s="28" t="s">
        <v>292</v>
      </c>
      <c r="D386" s="694"/>
      <c r="E386" s="979"/>
      <c r="F386" s="976"/>
      <c r="H386" s="944" t="s">
        <v>1071</v>
      </c>
      <c r="I386" s="945"/>
    </row>
    <row r="387" spans="1:12" ht="32" thickTop="1" thickBot="1" x14ac:dyDescent="0.4">
      <c r="A387" s="999"/>
      <c r="B387" s="1013"/>
      <c r="C387" s="28" t="s">
        <v>293</v>
      </c>
      <c r="D387" s="694"/>
      <c r="E387" s="979"/>
      <c r="F387" s="976"/>
      <c r="H387" s="935" t="s">
        <v>1070</v>
      </c>
      <c r="I387" s="936"/>
    </row>
    <row r="388" spans="1:12" ht="47.15" customHeight="1" thickTop="1" x14ac:dyDescent="0.35">
      <c r="A388" s="999"/>
      <c r="B388" s="1013"/>
      <c r="C388" s="28" t="s">
        <v>294</v>
      </c>
      <c r="D388" s="694"/>
      <c r="E388" s="979"/>
      <c r="F388" s="976"/>
    </row>
    <row r="389" spans="1:12" ht="31" x14ac:dyDescent="0.35">
      <c r="A389" s="999"/>
      <c r="B389" s="1013"/>
      <c r="C389" s="28" t="s">
        <v>295</v>
      </c>
      <c r="D389" s="694"/>
      <c r="E389" s="979"/>
      <c r="F389" s="976"/>
      <c r="H389" s="946" t="s">
        <v>1187</v>
      </c>
      <c r="I389" s="946"/>
      <c r="J389" s="946"/>
      <c r="K389" s="946"/>
      <c r="L389" s="946"/>
    </row>
    <row r="390" spans="1:12" ht="31" x14ac:dyDescent="0.35">
      <c r="A390" s="999"/>
      <c r="B390" s="1013"/>
      <c r="C390" s="28" t="s">
        <v>1199</v>
      </c>
      <c r="D390" s="694"/>
      <c r="E390" s="979"/>
      <c r="F390" s="976"/>
      <c r="H390" s="946" t="s">
        <v>1188</v>
      </c>
      <c r="I390" s="946"/>
      <c r="J390" s="946"/>
      <c r="K390" s="946"/>
      <c r="L390" s="946"/>
    </row>
    <row r="391" spans="1:12" ht="28.5" customHeight="1" x14ac:dyDescent="0.35">
      <c r="A391" s="999"/>
      <c r="B391" s="1014"/>
      <c r="C391" s="28" t="s">
        <v>149</v>
      </c>
      <c r="D391" s="694">
        <f>SUM(D384:D390)</f>
        <v>0</v>
      </c>
      <c r="E391" s="980"/>
      <c r="F391" s="977"/>
      <c r="H391" s="946" t="s">
        <v>1189</v>
      </c>
      <c r="I391" s="946"/>
      <c r="J391" s="946"/>
      <c r="K391" s="946"/>
      <c r="L391" s="946"/>
    </row>
    <row r="392" spans="1:12" ht="28" thickBot="1" x14ac:dyDescent="0.6">
      <c r="A392" s="999"/>
      <c r="B392" s="703"/>
      <c r="C392" s="33" t="s">
        <v>297</v>
      </c>
      <c r="D392" s="704">
        <f>D391+D382</f>
        <v>0</v>
      </c>
      <c r="E392" s="704">
        <f>E384+E375</f>
        <v>140</v>
      </c>
      <c r="F392" s="705">
        <f>D392/E392</f>
        <v>0</v>
      </c>
      <c r="H392" s="946" t="s">
        <v>1190</v>
      </c>
      <c r="I392" s="946"/>
      <c r="J392" s="946"/>
      <c r="K392" s="946"/>
      <c r="L392" s="946"/>
    </row>
    <row r="393" spans="1:12" ht="14.5" thickBot="1" x14ac:dyDescent="0.35">
      <c r="A393" s="745"/>
      <c r="H393" s="946" t="s">
        <v>1191</v>
      </c>
      <c r="I393" s="946"/>
      <c r="J393" s="946"/>
      <c r="K393" s="946"/>
      <c r="L393" s="946"/>
    </row>
    <row r="394" spans="1:12" ht="28.5" thickBot="1" x14ac:dyDescent="0.35">
      <c r="B394" s="687" t="s">
        <v>182</v>
      </c>
      <c r="C394" s="664" t="s">
        <v>14</v>
      </c>
      <c r="D394" s="664" t="s">
        <v>183</v>
      </c>
      <c r="E394" s="699" t="s">
        <v>279</v>
      </c>
      <c r="F394" s="689" t="s">
        <v>184</v>
      </c>
      <c r="H394" s="946" t="s">
        <v>1192</v>
      </c>
      <c r="I394" s="946"/>
      <c r="J394" s="946"/>
      <c r="K394" s="946"/>
      <c r="L394" s="946"/>
    </row>
    <row r="395" spans="1:12" ht="31" x14ac:dyDescent="0.35">
      <c r="A395" s="1006" t="s">
        <v>1185</v>
      </c>
      <c r="B395" s="972" t="s">
        <v>1150</v>
      </c>
      <c r="C395" s="28" t="s">
        <v>1155</v>
      </c>
      <c r="D395" s="690"/>
      <c r="E395" s="978">
        <v>40</v>
      </c>
      <c r="F395" s="975">
        <f>(D399/E395)</f>
        <v>0</v>
      </c>
      <c r="H395" s="946" t="s">
        <v>1193</v>
      </c>
      <c r="I395" s="946"/>
      <c r="J395" s="946"/>
      <c r="K395" s="946"/>
      <c r="L395" s="946"/>
    </row>
    <row r="396" spans="1:12" ht="31" x14ac:dyDescent="0.35">
      <c r="A396" s="1007"/>
      <c r="B396" s="973"/>
      <c r="C396" s="706" t="s">
        <v>1156</v>
      </c>
      <c r="D396" s="690"/>
      <c r="E396" s="979"/>
      <c r="F396" s="976"/>
      <c r="H396" s="946" t="s">
        <v>1194</v>
      </c>
      <c r="I396" s="946"/>
      <c r="J396" s="946"/>
      <c r="K396" s="946"/>
      <c r="L396" s="946"/>
    </row>
    <row r="397" spans="1:12" ht="31" x14ac:dyDescent="0.35">
      <c r="A397" s="1007"/>
      <c r="B397" s="973"/>
      <c r="C397" s="28" t="s">
        <v>1157</v>
      </c>
      <c r="D397" s="690"/>
      <c r="E397" s="979"/>
      <c r="F397" s="976"/>
      <c r="H397" s="946" t="s">
        <v>1195</v>
      </c>
      <c r="I397" s="946"/>
      <c r="J397" s="946"/>
      <c r="K397" s="946"/>
      <c r="L397" s="946"/>
    </row>
    <row r="398" spans="1:12" ht="15.5" x14ac:dyDescent="0.35">
      <c r="A398" s="1007"/>
      <c r="B398" s="973"/>
      <c r="C398" s="28" t="s">
        <v>1158</v>
      </c>
      <c r="D398" s="690"/>
      <c r="E398" s="979"/>
      <c r="F398" s="976"/>
      <c r="H398" s="946" t="s">
        <v>1196</v>
      </c>
      <c r="I398" s="946"/>
      <c r="J398" s="946"/>
      <c r="K398" s="946"/>
      <c r="L398" s="946"/>
    </row>
    <row r="399" spans="1:12" ht="15.5" x14ac:dyDescent="0.35">
      <c r="A399" s="1007"/>
      <c r="B399" s="974"/>
      <c r="C399" s="28" t="s">
        <v>149</v>
      </c>
      <c r="D399" s="690">
        <f>SUM(D395:D398)</f>
        <v>0</v>
      </c>
      <c r="E399" s="980"/>
      <c r="F399" s="977"/>
      <c r="H399" s="946" t="s">
        <v>1197</v>
      </c>
      <c r="I399" s="946"/>
      <c r="J399" s="946"/>
      <c r="K399" s="946"/>
      <c r="L399" s="946"/>
    </row>
    <row r="400" spans="1:12" ht="29.15" customHeight="1" x14ac:dyDescent="0.3">
      <c r="A400" s="1007"/>
      <c r="B400" s="701" t="s">
        <v>182</v>
      </c>
      <c r="C400" s="665" t="s">
        <v>14</v>
      </c>
      <c r="D400" s="665" t="s">
        <v>183</v>
      </c>
      <c r="E400" s="693" t="s">
        <v>288</v>
      </c>
      <c r="F400" s="702" t="s">
        <v>184</v>
      </c>
    </row>
    <row r="401" spans="1:10" ht="31.5" customHeight="1" x14ac:dyDescent="0.35">
      <c r="A401" s="1007"/>
      <c r="B401" s="972" t="s">
        <v>1151</v>
      </c>
      <c r="C401" s="28" t="s">
        <v>1162</v>
      </c>
      <c r="D401" s="694"/>
      <c r="E401" s="978">
        <v>70</v>
      </c>
      <c r="F401" s="975">
        <f>(D408/E401)</f>
        <v>0</v>
      </c>
      <c r="H401" s="711"/>
      <c r="I401" s="712"/>
      <c r="J401" s="711"/>
    </row>
    <row r="402" spans="1:10" ht="46.5" x14ac:dyDescent="0.35">
      <c r="A402" s="1007"/>
      <c r="B402" s="973"/>
      <c r="C402" s="28" t="s">
        <v>1163</v>
      </c>
      <c r="D402" s="694"/>
      <c r="E402" s="979"/>
      <c r="F402" s="976"/>
      <c r="H402" s="711"/>
      <c r="I402" s="713"/>
      <c r="J402" s="711"/>
    </row>
    <row r="403" spans="1:10" ht="31" x14ac:dyDescent="0.35">
      <c r="A403" s="1007"/>
      <c r="B403" s="973"/>
      <c r="C403" s="28" t="s">
        <v>1164</v>
      </c>
      <c r="D403" s="694"/>
      <c r="E403" s="979"/>
      <c r="F403" s="976"/>
      <c r="H403" s="711"/>
      <c r="I403" s="711"/>
      <c r="J403" s="711"/>
    </row>
    <row r="404" spans="1:10" ht="46.5" x14ac:dyDescent="0.35">
      <c r="A404" s="1007"/>
      <c r="B404" s="973"/>
      <c r="C404" s="28" t="s">
        <v>1165</v>
      </c>
      <c r="D404" s="694"/>
      <c r="E404" s="979"/>
      <c r="F404" s="976"/>
      <c r="H404" s="711"/>
      <c r="I404" s="711"/>
      <c r="J404" s="711"/>
    </row>
    <row r="405" spans="1:10" ht="31" x14ac:dyDescent="0.35">
      <c r="A405" s="1007"/>
      <c r="B405" s="973"/>
      <c r="C405" s="28" t="s">
        <v>1159</v>
      </c>
      <c r="D405" s="694"/>
      <c r="E405" s="979"/>
      <c r="F405" s="976"/>
      <c r="H405" s="711"/>
      <c r="I405" s="711"/>
      <c r="J405" s="711"/>
    </row>
    <row r="406" spans="1:10" ht="31.5" customHeight="1" x14ac:dyDescent="0.35">
      <c r="A406" s="1007"/>
      <c r="B406" s="973"/>
      <c r="C406" s="28" t="s">
        <v>1160</v>
      </c>
      <c r="D406" s="694"/>
      <c r="E406" s="979"/>
      <c r="F406" s="976"/>
      <c r="H406" s="711"/>
      <c r="I406" s="712"/>
      <c r="J406" s="711"/>
    </row>
    <row r="407" spans="1:10" ht="15.5" x14ac:dyDescent="0.35">
      <c r="A407" s="1007"/>
      <c r="B407" s="973"/>
      <c r="C407" s="28" t="s">
        <v>1161</v>
      </c>
      <c r="D407" s="694"/>
      <c r="E407" s="979"/>
      <c r="F407" s="976"/>
      <c r="H407" s="711"/>
      <c r="I407" s="713"/>
      <c r="J407" s="711"/>
    </row>
    <row r="408" spans="1:10" ht="15.5" x14ac:dyDescent="0.35">
      <c r="A408" s="1007"/>
      <c r="B408" s="974"/>
      <c r="C408" s="28" t="s">
        <v>149</v>
      </c>
      <c r="D408" s="694">
        <f>SUM(D401:D407)</f>
        <v>0</v>
      </c>
      <c r="E408" s="980"/>
      <c r="F408" s="977"/>
    </row>
    <row r="409" spans="1:10" ht="28" x14ac:dyDescent="0.3">
      <c r="A409" s="1007"/>
      <c r="B409" s="701" t="s">
        <v>182</v>
      </c>
      <c r="C409" s="665" t="s">
        <v>14</v>
      </c>
      <c r="D409" s="665" t="s">
        <v>183</v>
      </c>
      <c r="E409" s="693" t="s">
        <v>279</v>
      </c>
      <c r="F409" s="702" t="s">
        <v>184</v>
      </c>
    </row>
    <row r="410" spans="1:10" ht="31" x14ac:dyDescent="0.35">
      <c r="A410" s="1007"/>
      <c r="B410" s="972" t="s">
        <v>1152</v>
      </c>
      <c r="C410" s="28" t="s">
        <v>1166</v>
      </c>
      <c r="D410" s="694"/>
      <c r="E410" s="978">
        <v>40</v>
      </c>
      <c r="F410" s="975">
        <f>(D414/E410)</f>
        <v>0</v>
      </c>
    </row>
    <row r="411" spans="1:10" ht="46.5" x14ac:dyDescent="0.35">
      <c r="A411" s="1007"/>
      <c r="B411" s="973"/>
      <c r="C411" s="28" t="s">
        <v>1167</v>
      </c>
      <c r="D411" s="694"/>
      <c r="E411" s="979"/>
      <c r="F411" s="976"/>
    </row>
    <row r="412" spans="1:10" ht="31" x14ac:dyDescent="0.35">
      <c r="A412" s="1007"/>
      <c r="B412" s="973"/>
      <c r="C412" s="28" t="s">
        <v>1168</v>
      </c>
      <c r="D412" s="694"/>
      <c r="E412" s="979"/>
      <c r="F412" s="976"/>
    </row>
    <row r="413" spans="1:10" ht="40" customHeight="1" x14ac:dyDescent="0.35">
      <c r="A413" s="1007"/>
      <c r="B413" s="973"/>
      <c r="C413" s="28" t="s">
        <v>1169</v>
      </c>
      <c r="D413" s="694"/>
      <c r="E413" s="979"/>
      <c r="F413" s="976"/>
    </row>
    <row r="414" spans="1:10" ht="15.5" x14ac:dyDescent="0.35">
      <c r="A414" s="1007"/>
      <c r="B414" s="974"/>
      <c r="C414" s="28" t="s">
        <v>149</v>
      </c>
      <c r="D414" s="694">
        <f>SUM(D410:D413)</f>
        <v>0</v>
      </c>
      <c r="E414" s="980"/>
      <c r="F414" s="977"/>
    </row>
    <row r="415" spans="1:10" ht="28" x14ac:dyDescent="0.3">
      <c r="A415" s="1007"/>
      <c r="B415" s="701" t="s">
        <v>182</v>
      </c>
      <c r="C415" s="665" t="s">
        <v>14</v>
      </c>
      <c r="D415" s="665" t="s">
        <v>183</v>
      </c>
      <c r="E415" s="693" t="s">
        <v>279</v>
      </c>
      <c r="F415" s="702" t="s">
        <v>184</v>
      </c>
    </row>
    <row r="416" spans="1:10" ht="38" customHeight="1" x14ac:dyDescent="0.35">
      <c r="A416" s="1007"/>
      <c r="B416" s="972" t="s">
        <v>1153</v>
      </c>
      <c r="C416" s="28" t="s">
        <v>1242</v>
      </c>
      <c r="D416" s="694"/>
      <c r="E416" s="978">
        <v>80</v>
      </c>
      <c r="F416" s="975">
        <f>(D424/E416)</f>
        <v>0</v>
      </c>
      <c r="H416" s="714"/>
      <c r="I416" s="715"/>
      <c r="J416" s="714"/>
    </row>
    <row r="417" spans="1:10" ht="31" x14ac:dyDescent="0.35">
      <c r="A417" s="1007"/>
      <c r="B417" s="973"/>
      <c r="C417" s="28" t="s">
        <v>1171</v>
      </c>
      <c r="D417" s="694"/>
      <c r="E417" s="979"/>
      <c r="F417" s="976"/>
      <c r="H417" s="714"/>
      <c r="I417" s="716"/>
      <c r="J417" s="714"/>
    </row>
    <row r="418" spans="1:10" ht="15.5" x14ac:dyDescent="0.35">
      <c r="A418" s="1007"/>
      <c r="B418" s="973"/>
      <c r="C418" s="28" t="s">
        <v>1170</v>
      </c>
      <c r="D418" s="694"/>
      <c r="E418" s="979"/>
      <c r="F418" s="976"/>
    </row>
    <row r="419" spans="1:10" ht="62" x14ac:dyDescent="0.35">
      <c r="A419" s="1007"/>
      <c r="B419" s="973"/>
      <c r="C419" s="28" t="s">
        <v>1172</v>
      </c>
      <c r="D419" s="694"/>
      <c r="E419" s="979"/>
      <c r="F419" s="976"/>
    </row>
    <row r="420" spans="1:10" ht="46.5" x14ac:dyDescent="0.35">
      <c r="A420" s="1007"/>
      <c r="B420" s="973"/>
      <c r="C420" s="28" t="s">
        <v>1173</v>
      </c>
      <c r="D420" s="694"/>
      <c r="E420" s="979"/>
      <c r="F420" s="976"/>
    </row>
    <row r="421" spans="1:10" ht="46.5" x14ac:dyDescent="0.35">
      <c r="A421" s="1007"/>
      <c r="B421" s="973"/>
      <c r="C421" s="28" t="s">
        <v>1174</v>
      </c>
      <c r="D421" s="694"/>
      <c r="E421" s="979"/>
      <c r="F421" s="976"/>
    </row>
    <row r="422" spans="1:10" ht="31" x14ac:dyDescent="0.35">
      <c r="A422" s="1007"/>
      <c r="B422" s="973"/>
      <c r="C422" s="28" t="s">
        <v>1176</v>
      </c>
      <c r="D422" s="694"/>
      <c r="E422" s="979"/>
      <c r="F422" s="976"/>
    </row>
    <row r="423" spans="1:10" ht="93" x14ac:dyDescent="0.35">
      <c r="A423" s="1007"/>
      <c r="B423" s="973"/>
      <c r="C423" s="28" t="s">
        <v>1175</v>
      </c>
      <c r="D423" s="694"/>
      <c r="E423" s="979"/>
      <c r="F423" s="976"/>
    </row>
    <row r="424" spans="1:10" ht="15.5" x14ac:dyDescent="0.35">
      <c r="A424" s="1007"/>
      <c r="B424" s="974"/>
      <c r="C424" s="28" t="s">
        <v>149</v>
      </c>
      <c r="D424" s="694">
        <f>SUM(D416:D423)</f>
        <v>0</v>
      </c>
      <c r="E424" s="980"/>
      <c r="F424" s="977"/>
    </row>
    <row r="425" spans="1:10" ht="28" x14ac:dyDescent="0.3">
      <c r="A425" s="1007"/>
      <c r="B425" s="701" t="s">
        <v>182</v>
      </c>
      <c r="C425" s="665" t="s">
        <v>14</v>
      </c>
      <c r="D425" s="665" t="s">
        <v>183</v>
      </c>
      <c r="E425" s="693" t="s">
        <v>279</v>
      </c>
      <c r="F425" s="702" t="s">
        <v>184</v>
      </c>
    </row>
    <row r="426" spans="1:10" ht="15.5" x14ac:dyDescent="0.35">
      <c r="A426" s="1007"/>
      <c r="B426" s="972" t="s">
        <v>1154</v>
      </c>
      <c r="C426" s="28" t="s">
        <v>1177</v>
      </c>
      <c r="D426" s="694"/>
      <c r="E426" s="978">
        <v>50</v>
      </c>
      <c r="F426" s="975">
        <f>(D431/E426)</f>
        <v>0</v>
      </c>
    </row>
    <row r="427" spans="1:10" ht="31" x14ac:dyDescent="0.35">
      <c r="A427" s="1007"/>
      <c r="B427" s="973"/>
      <c r="C427" s="28" t="s">
        <v>1178</v>
      </c>
      <c r="D427" s="694"/>
      <c r="E427" s="979"/>
      <c r="F427" s="976"/>
    </row>
    <row r="428" spans="1:10" ht="31" x14ac:dyDescent="0.35">
      <c r="A428" s="1007"/>
      <c r="B428" s="973"/>
      <c r="C428" s="28" t="s">
        <v>1179</v>
      </c>
      <c r="D428" s="694"/>
      <c r="E428" s="979"/>
      <c r="F428" s="976"/>
    </row>
    <row r="429" spans="1:10" ht="31" x14ac:dyDescent="0.35">
      <c r="A429" s="1007"/>
      <c r="B429" s="973"/>
      <c r="C429" s="28" t="s">
        <v>1180</v>
      </c>
      <c r="D429" s="694"/>
      <c r="E429" s="979"/>
      <c r="F429" s="976"/>
    </row>
    <row r="430" spans="1:10" ht="31" x14ac:dyDescent="0.35">
      <c r="A430" s="1007"/>
      <c r="B430" s="973"/>
      <c r="C430" s="28" t="s">
        <v>1181</v>
      </c>
      <c r="D430" s="694"/>
      <c r="E430" s="979"/>
      <c r="F430" s="976"/>
    </row>
    <row r="431" spans="1:10" ht="15.5" x14ac:dyDescent="0.35">
      <c r="A431" s="1007"/>
      <c r="B431" s="974"/>
      <c r="C431" s="28" t="s">
        <v>149</v>
      </c>
      <c r="D431" s="694">
        <f>SUM(D426:D430)</f>
        <v>0</v>
      </c>
      <c r="E431" s="980"/>
      <c r="F431" s="977"/>
    </row>
    <row r="432" spans="1:10" ht="28" thickBot="1" x14ac:dyDescent="0.6">
      <c r="A432" s="1008"/>
      <c r="B432" s="703"/>
      <c r="C432" s="33" t="s">
        <v>1198</v>
      </c>
      <c r="D432" s="707">
        <f>D399+D408+D414+D424+D431</f>
        <v>0</v>
      </c>
      <c r="E432" s="704">
        <f>E395+E401+E410+E416+E426</f>
        <v>280</v>
      </c>
      <c r="F432" s="705">
        <f>D432/E432</f>
        <v>0</v>
      </c>
    </row>
    <row r="434" spans="2:6" ht="28" x14ac:dyDescent="0.3">
      <c r="B434" s="747"/>
      <c r="C434" s="708" t="s">
        <v>358</v>
      </c>
      <c r="D434" s="708" t="s">
        <v>1182</v>
      </c>
      <c r="E434" s="709" t="s">
        <v>1183</v>
      </c>
      <c r="F434" s="708" t="s">
        <v>1184</v>
      </c>
    </row>
    <row r="435" spans="2:6" x14ac:dyDescent="0.3">
      <c r="B435" s="746">
        <v>1</v>
      </c>
      <c r="C435" s="695" t="str">
        <f>A7</f>
        <v>PROCESO DE DIRECCION</v>
      </c>
      <c r="D435" s="695">
        <f>D45</f>
        <v>179</v>
      </c>
      <c r="E435" s="695">
        <f>E45</f>
        <v>310</v>
      </c>
      <c r="F435" s="710">
        <f>D435/E435</f>
        <v>0.57741935483870965</v>
      </c>
    </row>
    <row r="436" spans="2:6" x14ac:dyDescent="0.3">
      <c r="B436" s="746">
        <v>2</v>
      </c>
      <c r="C436" s="695" t="str">
        <f>A47</f>
        <v>PROCESO DE RECURSOS HUMANOS</v>
      </c>
      <c r="D436" s="695">
        <f>D109</f>
        <v>0</v>
      </c>
      <c r="E436" s="695">
        <f>E109</f>
        <v>480</v>
      </c>
      <c r="F436" s="710">
        <f t="shared" ref="F436:F444" si="0">D436/E436</f>
        <v>0</v>
      </c>
    </row>
    <row r="437" spans="2:6" x14ac:dyDescent="0.3">
      <c r="B437" s="746">
        <v>3</v>
      </c>
      <c r="C437" s="695" t="str">
        <f>A111</f>
        <v>PROCESO DE COMPRAS Y ALMACEN</v>
      </c>
      <c r="D437" s="695">
        <f>D170</f>
        <v>0</v>
      </c>
      <c r="E437" s="695">
        <f>E170</f>
        <v>470</v>
      </c>
      <c r="F437" s="710">
        <f t="shared" si="0"/>
        <v>0</v>
      </c>
    </row>
    <row r="438" spans="2:6" x14ac:dyDescent="0.3">
      <c r="B438" s="746">
        <v>4</v>
      </c>
      <c r="C438" s="695" t="str">
        <f>A172</f>
        <v>PROCESO DE PRESTACION DEL SERVICIO</v>
      </c>
      <c r="D438" s="695">
        <f>D232</f>
        <v>0</v>
      </c>
      <c r="E438" s="695">
        <f>E232</f>
        <v>460</v>
      </c>
      <c r="F438" s="710">
        <f t="shared" si="0"/>
        <v>0</v>
      </c>
    </row>
    <row r="439" spans="2:6" x14ac:dyDescent="0.3">
      <c r="B439" s="746">
        <v>5</v>
      </c>
      <c r="C439" s="695" t="str">
        <f>A234</f>
        <v>PROCESO DE LOGISTICA</v>
      </c>
      <c r="D439" s="695">
        <f>D275</f>
        <v>0</v>
      </c>
      <c r="E439" s="695">
        <f>E275</f>
        <v>330</v>
      </c>
      <c r="F439" s="710">
        <f t="shared" si="0"/>
        <v>0</v>
      </c>
    </row>
    <row r="440" spans="2:6" x14ac:dyDescent="0.3">
      <c r="B440" s="746">
        <v>6</v>
      </c>
      <c r="C440" s="695" t="str">
        <f>A277</f>
        <v>PROCESO COMERCIAL Y DE MERCADEO</v>
      </c>
      <c r="D440" s="695">
        <f>D333</f>
        <v>0</v>
      </c>
      <c r="E440" s="695">
        <f>E333</f>
        <v>450</v>
      </c>
      <c r="F440" s="710">
        <f t="shared" si="0"/>
        <v>0</v>
      </c>
    </row>
    <row r="441" spans="2:6" x14ac:dyDescent="0.3">
      <c r="B441" s="746">
        <v>7</v>
      </c>
      <c r="C441" s="695" t="str">
        <f>A336</f>
        <v>PROCESO DE SERVICIO AL CLIENTE</v>
      </c>
      <c r="D441" s="695">
        <f>D372</f>
        <v>0</v>
      </c>
      <c r="E441" s="695">
        <f>E372</f>
        <v>200</v>
      </c>
      <c r="F441" s="710">
        <f t="shared" si="0"/>
        <v>0</v>
      </c>
    </row>
    <row r="442" spans="2:6" x14ac:dyDescent="0.3">
      <c r="B442" s="746">
        <v>8</v>
      </c>
      <c r="C442" s="695" t="str">
        <f>A374</f>
        <v>PROCESO DE FINANZAS Y CONTABILIDAD</v>
      </c>
      <c r="D442" s="695">
        <f>D392</f>
        <v>0</v>
      </c>
      <c r="E442" s="695">
        <f>E392</f>
        <v>140</v>
      </c>
      <c r="F442" s="710">
        <f t="shared" si="0"/>
        <v>0</v>
      </c>
    </row>
    <row r="443" spans="2:6" x14ac:dyDescent="0.3">
      <c r="B443" s="746">
        <v>9</v>
      </c>
      <c r="C443" s="695" t="str">
        <f>A395</f>
        <v>PROCESO DE GESTION DE CALIDAD</v>
      </c>
      <c r="D443" s="695">
        <f>D432</f>
        <v>0</v>
      </c>
      <c r="E443" s="695">
        <f>E432</f>
        <v>280</v>
      </c>
      <c r="F443" s="710">
        <f t="shared" si="0"/>
        <v>0</v>
      </c>
    </row>
    <row r="444" spans="2:6" ht="20" x14ac:dyDescent="0.4">
      <c r="B444" s="1000" t="s">
        <v>1186</v>
      </c>
      <c r="C444" s="1001"/>
      <c r="D444" s="718">
        <f>SUM(D435:D443)</f>
        <v>179</v>
      </c>
      <c r="E444" s="718">
        <f>SUM(E435:E443)</f>
        <v>3120</v>
      </c>
      <c r="F444" s="717">
        <f t="shared" si="0"/>
        <v>5.7371794871794869E-2</v>
      </c>
    </row>
  </sheetData>
  <mergeCells count="282">
    <mergeCell ref="A374:A392"/>
    <mergeCell ref="B444:C444"/>
    <mergeCell ref="B180:B189"/>
    <mergeCell ref="E180:E189"/>
    <mergeCell ref="F180:F189"/>
    <mergeCell ref="A172:A232"/>
    <mergeCell ref="A234:A275"/>
    <mergeCell ref="A277:A333"/>
    <mergeCell ref="B426:B431"/>
    <mergeCell ref="A395:A432"/>
    <mergeCell ref="E410:E414"/>
    <mergeCell ref="F410:F414"/>
    <mergeCell ref="B375:B381"/>
    <mergeCell ref="E375:E382"/>
    <mergeCell ref="F375:F382"/>
    <mergeCell ref="B384:B391"/>
    <mergeCell ref="E384:E391"/>
    <mergeCell ref="F384:F391"/>
    <mergeCell ref="A336:A372"/>
    <mergeCell ref="E426:E431"/>
    <mergeCell ref="F426:F431"/>
    <mergeCell ref="B337:B346"/>
    <mergeCell ref="E337:E347"/>
    <mergeCell ref="F337:F347"/>
    <mergeCell ref="H332:L332"/>
    <mergeCell ref="H333:L333"/>
    <mergeCell ref="H334:L334"/>
    <mergeCell ref="H335:L335"/>
    <mergeCell ref="A47:A109"/>
    <mergeCell ref="A111:A170"/>
    <mergeCell ref="B151:B159"/>
    <mergeCell ref="E151:E159"/>
    <mergeCell ref="F151:F159"/>
    <mergeCell ref="H276:L276"/>
    <mergeCell ref="H277:L277"/>
    <mergeCell ref="H278:L278"/>
    <mergeCell ref="H281:L281"/>
    <mergeCell ref="H286:L286"/>
    <mergeCell ref="H287:L287"/>
    <mergeCell ref="H288:L288"/>
    <mergeCell ref="H331:L331"/>
    <mergeCell ref="H327:I327"/>
    <mergeCell ref="H328:I328"/>
    <mergeCell ref="B247:B253"/>
    <mergeCell ref="H60:L60"/>
    <mergeCell ref="H62:L62"/>
    <mergeCell ref="H63:L63"/>
    <mergeCell ref="H64:L64"/>
    <mergeCell ref="H345:L345"/>
    <mergeCell ref="H369:L369"/>
    <mergeCell ref="H370:L370"/>
    <mergeCell ref="H371:L371"/>
    <mergeCell ref="H372:L372"/>
    <mergeCell ref="H373:L373"/>
    <mergeCell ref="H374:L374"/>
    <mergeCell ref="H375:L375"/>
    <mergeCell ref="H376:L376"/>
    <mergeCell ref="H360:I360"/>
    <mergeCell ref="H361:I361"/>
    <mergeCell ref="H349:I349"/>
    <mergeCell ref="H351:I351"/>
    <mergeCell ref="H357:L357"/>
    <mergeCell ref="H358:L358"/>
    <mergeCell ref="H359:L359"/>
    <mergeCell ref="H348:I348"/>
    <mergeCell ref="H399:L399"/>
    <mergeCell ref="H377:L377"/>
    <mergeCell ref="H378:L378"/>
    <mergeCell ref="H379:L379"/>
    <mergeCell ref="H389:L389"/>
    <mergeCell ref="H390:L390"/>
    <mergeCell ref="H391:L391"/>
    <mergeCell ref="H392:L392"/>
    <mergeCell ref="H393:L393"/>
    <mergeCell ref="H394:L394"/>
    <mergeCell ref="H386:I386"/>
    <mergeCell ref="H387:I387"/>
    <mergeCell ref="H395:L395"/>
    <mergeCell ref="H396:L396"/>
    <mergeCell ref="H397:L397"/>
    <mergeCell ref="H398:L398"/>
    <mergeCell ref="H9:L9"/>
    <mergeCell ref="H10:L10"/>
    <mergeCell ref="H11:L11"/>
    <mergeCell ref="H12:L12"/>
    <mergeCell ref="H13:L13"/>
    <mergeCell ref="H14:L14"/>
    <mergeCell ref="H15:L15"/>
    <mergeCell ref="H16:L16"/>
    <mergeCell ref="H17:L17"/>
    <mergeCell ref="H18:L18"/>
    <mergeCell ref="H19:L19"/>
    <mergeCell ref="H52:L52"/>
    <mergeCell ref="H54:L54"/>
    <mergeCell ref="H55:L55"/>
    <mergeCell ref="H56:L56"/>
    <mergeCell ref="H57:L57"/>
    <mergeCell ref="H58:L58"/>
    <mergeCell ref="H59:L59"/>
    <mergeCell ref="B361:B370"/>
    <mergeCell ref="E361:E371"/>
    <mergeCell ref="F361:F371"/>
    <mergeCell ref="B256:B265"/>
    <mergeCell ref="B401:B408"/>
    <mergeCell ref="E401:E408"/>
    <mergeCell ref="F401:F408"/>
    <mergeCell ref="B395:B399"/>
    <mergeCell ref="E395:E399"/>
    <mergeCell ref="F395:F399"/>
    <mergeCell ref="B349:B358"/>
    <mergeCell ref="E349:E359"/>
    <mergeCell ref="F349:F359"/>
    <mergeCell ref="E256:E265"/>
    <mergeCell ref="F256:F265"/>
    <mergeCell ref="B267:B272"/>
    <mergeCell ref="E267:E274"/>
    <mergeCell ref="B410:B414"/>
    <mergeCell ref="B328:B332"/>
    <mergeCell ref="E328:E332"/>
    <mergeCell ref="F328:F332"/>
    <mergeCell ref="B295:B302"/>
    <mergeCell ref="H120:L120"/>
    <mergeCell ref="H121:L121"/>
    <mergeCell ref="H122:L122"/>
    <mergeCell ref="H123:L123"/>
    <mergeCell ref="H124:L124"/>
    <mergeCell ref="H125:L125"/>
    <mergeCell ref="E305:E313"/>
    <mergeCell ref="F305:F313"/>
    <mergeCell ref="H363:I363"/>
    <mergeCell ref="H385:I385"/>
    <mergeCell ref="H184:L184"/>
    <mergeCell ref="H185:L185"/>
    <mergeCell ref="H187:L187"/>
    <mergeCell ref="H189:L189"/>
    <mergeCell ref="H229:L229"/>
    <mergeCell ref="H230:L230"/>
    <mergeCell ref="H231:L231"/>
    <mergeCell ref="H232:L232"/>
    <mergeCell ref="H233:L233"/>
    <mergeCell ref="B416:B424"/>
    <mergeCell ref="F416:F424"/>
    <mergeCell ref="E416:E424"/>
    <mergeCell ref="H176:L176"/>
    <mergeCell ref="H178:L178"/>
    <mergeCell ref="H179:L179"/>
    <mergeCell ref="H180:L180"/>
    <mergeCell ref="H181:L181"/>
    <mergeCell ref="H182:L182"/>
    <mergeCell ref="H183:L183"/>
    <mergeCell ref="H336:L336"/>
    <mergeCell ref="H337:L337"/>
    <mergeCell ref="H227:I227"/>
    <mergeCell ref="H269:I269"/>
    <mergeCell ref="H329:I329"/>
    <mergeCell ref="H340:L340"/>
    <mergeCell ref="H341:L341"/>
    <mergeCell ref="H342:L342"/>
    <mergeCell ref="B235:B244"/>
    <mergeCell ref="E235:E245"/>
    <mergeCell ref="F235:F245"/>
    <mergeCell ref="E295:E303"/>
    <mergeCell ref="F295:F303"/>
    <mergeCell ref="B305:B312"/>
    <mergeCell ref="H115:L115"/>
    <mergeCell ref="H116:L116"/>
    <mergeCell ref="H117:L117"/>
    <mergeCell ref="H118:L118"/>
    <mergeCell ref="H119:L119"/>
    <mergeCell ref="B316:B325"/>
    <mergeCell ref="E316:E326"/>
    <mergeCell ref="F316:F326"/>
    <mergeCell ref="B278:B292"/>
    <mergeCell ref="E278:E293"/>
    <mergeCell ref="F278:F293"/>
    <mergeCell ref="E112:E117"/>
    <mergeCell ref="F112:F117"/>
    <mergeCell ref="B119:B128"/>
    <mergeCell ref="E119:E129"/>
    <mergeCell ref="F119:F129"/>
    <mergeCell ref="B131:B137"/>
    <mergeCell ref="E131:E138"/>
    <mergeCell ref="B217:B225"/>
    <mergeCell ref="E217:E225"/>
    <mergeCell ref="F217:F225"/>
    <mergeCell ref="B227:B231"/>
    <mergeCell ref="E227:E231"/>
    <mergeCell ref="F267:F274"/>
    <mergeCell ref="F103:F108"/>
    <mergeCell ref="B173:B178"/>
    <mergeCell ref="B82:B91"/>
    <mergeCell ref="E82:E90"/>
    <mergeCell ref="F82:F90"/>
    <mergeCell ref="B93:B101"/>
    <mergeCell ref="E93:E100"/>
    <mergeCell ref="F93:F100"/>
    <mergeCell ref="E247:E254"/>
    <mergeCell ref="F247:F254"/>
    <mergeCell ref="E161:E169"/>
    <mergeCell ref="B103:B108"/>
    <mergeCell ref="E103:E108"/>
    <mergeCell ref="B36:B38"/>
    <mergeCell ref="E36:E39"/>
    <mergeCell ref="F36:F39"/>
    <mergeCell ref="B40:B43"/>
    <mergeCell ref="E40:E44"/>
    <mergeCell ref="F40:F44"/>
    <mergeCell ref="B26:B30"/>
    <mergeCell ref="E26:E30"/>
    <mergeCell ref="F26:F30"/>
    <mergeCell ref="B31:B35"/>
    <mergeCell ref="E31:E35"/>
    <mergeCell ref="F31:F35"/>
    <mergeCell ref="A1:F2"/>
    <mergeCell ref="A3:B3"/>
    <mergeCell ref="C3:F3"/>
    <mergeCell ref="H6:I6"/>
    <mergeCell ref="H47:I47"/>
    <mergeCell ref="H111:I111"/>
    <mergeCell ref="H172:I172"/>
    <mergeCell ref="H225:I225"/>
    <mergeCell ref="H267:I267"/>
    <mergeCell ref="H112:I112"/>
    <mergeCell ref="H48:I48"/>
    <mergeCell ref="H7:I7"/>
    <mergeCell ref="H49:I49"/>
    <mergeCell ref="H113:I113"/>
    <mergeCell ref="A7:A45"/>
    <mergeCell ref="B7:B12"/>
    <mergeCell ref="E7:E12"/>
    <mergeCell ref="F7:F12"/>
    <mergeCell ref="B13:B18"/>
    <mergeCell ref="E13:E18"/>
    <mergeCell ref="F13:F18"/>
    <mergeCell ref="B19:B25"/>
    <mergeCell ref="E19:E25"/>
    <mergeCell ref="F19:F25"/>
    <mergeCell ref="H235:L235"/>
    <mergeCell ref="H239:L239"/>
    <mergeCell ref="H240:L240"/>
    <mergeCell ref="H241:L241"/>
    <mergeCell ref="H242:L242"/>
    <mergeCell ref="H271:L271"/>
    <mergeCell ref="H272:L272"/>
    <mergeCell ref="H274:L274"/>
    <mergeCell ref="H268:I268"/>
    <mergeCell ref="H275:L275"/>
    <mergeCell ref="B48:B54"/>
    <mergeCell ref="E48:E55"/>
    <mergeCell ref="F48:F55"/>
    <mergeCell ref="B57:B62"/>
    <mergeCell ref="E57:E63"/>
    <mergeCell ref="F57:F63"/>
    <mergeCell ref="E173:E178"/>
    <mergeCell ref="F173:F178"/>
    <mergeCell ref="F131:F138"/>
    <mergeCell ref="B140:B148"/>
    <mergeCell ref="E140:E149"/>
    <mergeCell ref="B65:B70"/>
    <mergeCell ref="E65:E71"/>
    <mergeCell ref="F65:F71"/>
    <mergeCell ref="B73:B79"/>
    <mergeCell ref="E73:E80"/>
    <mergeCell ref="F73:F80"/>
    <mergeCell ref="F161:F169"/>
    <mergeCell ref="B112:B117"/>
    <mergeCell ref="F140:F149"/>
    <mergeCell ref="B161:B169"/>
    <mergeCell ref="H234:L234"/>
    <mergeCell ref="H173:I173"/>
    <mergeCell ref="H174:I174"/>
    <mergeCell ref="F227:F231"/>
    <mergeCell ref="B200:B204"/>
    <mergeCell ref="E200:E205"/>
    <mergeCell ref="F200:F205"/>
    <mergeCell ref="B207:B214"/>
    <mergeCell ref="E207:E215"/>
    <mergeCell ref="F207:F215"/>
    <mergeCell ref="B191:B197"/>
    <mergeCell ref="F191:F198"/>
    <mergeCell ref="E191:E198"/>
    <mergeCell ref="H226:I226"/>
  </mergeCells>
  <conditionalFormatting sqref="F435:F444">
    <cfRule type="cellIs" dxfId="136" priority="1" operator="between">
      <formula>0.800001</formula>
      <formula>1</formula>
    </cfRule>
    <cfRule type="cellIs" dxfId="135" priority="2" operator="between">
      <formula>0.600000001</formula>
      <formula>0.8</formula>
    </cfRule>
    <cfRule type="cellIs" dxfId="134" priority="3" operator="between">
      <formula>0.4000001</formula>
      <formula>0.6</formula>
    </cfRule>
    <cfRule type="cellIs" dxfId="133" priority="4" operator="between">
      <formula>0.200000001</formula>
      <formula>0.4</formula>
    </cfRule>
    <cfRule type="cellIs" dxfId="132" priority="5" operator="lessThan">
      <formula>0.2</formula>
    </cfRule>
  </conditionalFormatting>
  <hyperlinks>
    <hyperlink ref="H6:I6" location="INDICE!A1" display="IR AL INDICE" xr:uid="{00000000-0004-0000-0300-000000000000}"/>
    <hyperlink ref="H47:I47" location="INDICE!A1" display="IR AL INDICE" xr:uid="{00000000-0004-0000-0300-000001000000}"/>
    <hyperlink ref="H111:I111" location="INDICE!A1" display="IR AL INDICE" xr:uid="{00000000-0004-0000-0300-000002000000}"/>
    <hyperlink ref="H172:I172" location="INDICE!A1" display="IR AL INDICE" xr:uid="{00000000-0004-0000-0300-000003000000}"/>
    <hyperlink ref="H225:I225" location="INDICE!A1" display="IR AL INDICE" xr:uid="{00000000-0004-0000-0300-000004000000}"/>
    <hyperlink ref="H267:I267" location="INDICE!A1" display="IR AL INDICE" xr:uid="{00000000-0004-0000-0300-000005000000}"/>
    <hyperlink ref="H327:I327" location="INDICE!A1" display="IR AL INDICE" xr:uid="{00000000-0004-0000-0300-000006000000}"/>
    <hyperlink ref="H360:I360" location="INDICE!A1" display="IR AL INDICE" xr:uid="{00000000-0004-0000-0300-000007000000}"/>
    <hyperlink ref="H361:I361" location="'3 AUD INTERNA'!A1" display="IR A ARRIBA" xr:uid="{00000000-0004-0000-0300-00000A000000}"/>
    <hyperlink ref="H328:I328" location="'3 AUD INTERNA'!A1" display="IR A ARRIBA" xr:uid="{00000000-0004-0000-0300-00000B000000}"/>
    <hyperlink ref="H268:I268" location="'3 AUD INTERNA'!A1" display="IR A ARRIBA" xr:uid="{00000000-0004-0000-0300-00000C000000}"/>
    <hyperlink ref="H226:I226" location="'3 AUD INTERNA'!A1" display="IR A ARRIBA" xr:uid="{00000000-0004-0000-0300-00000D000000}"/>
    <hyperlink ref="H173:I173" location="'3 AUD INTERNA'!A1" display="IR A ARRIBA" xr:uid="{00000000-0004-0000-0300-00000E000000}"/>
    <hyperlink ref="H112:I112" location="'3 AUD INTERNA'!A1" display="IR A ARRIBA" xr:uid="{00000000-0004-0000-0300-00000F000000}"/>
    <hyperlink ref="H48:I48" location="'3 AUD INTERNA'!A1" display="IR A ARRIBA" xr:uid="{00000000-0004-0000-0300-000010000000}"/>
    <hyperlink ref="H7:I7" location="'3 AUD INTERNA'!H294" display="IR A ABAJO" xr:uid="{00000000-0004-0000-0300-000011000000}"/>
    <hyperlink ref="H49:I49" location="'3 AUD INTERNA'!H294" display="IR A ABAJO" xr:uid="{00000000-0004-0000-0300-000012000000}"/>
    <hyperlink ref="H113:I113" location="'3 AUD INTERNA'!H294" display="IR A ABAJO" xr:uid="{00000000-0004-0000-0300-000013000000}"/>
    <hyperlink ref="H174:I174" location="'3 AUD INTERNA'!H294" display="IR A ABAJO" xr:uid="{00000000-0004-0000-0300-000014000000}"/>
    <hyperlink ref="H227:I227" location="'3 AUD INTERNA'!H294" display="IR A ABAJO" xr:uid="{00000000-0004-0000-0300-000015000000}"/>
    <hyperlink ref="H269:I269" location="'3 AUD INTERNA'!H294" display="IR A ABAJO" xr:uid="{00000000-0004-0000-0300-000016000000}"/>
    <hyperlink ref="H329:I329" location="'3 AUD INTERNA'!H294" display="IR A ABAJO" xr:uid="{00000000-0004-0000-0300-000017000000}"/>
    <hyperlink ref="H363:I363" location="'3 AUD INTERNA'!H294" display="IR A ABAJO" xr:uid="{00000000-0004-0000-0300-000018000000}"/>
    <hyperlink ref="H385:I385" location="INDICE!A1" display="IR AL INDICE" xr:uid="{443E1602-FEC4-40F7-AB18-5708CB0828F3}"/>
    <hyperlink ref="H386:I386" location="'3 AUD INTERNA'!A1" display="IR A ARRIBA" xr:uid="{40839E9C-910F-4E44-849F-55368023CF47}"/>
    <hyperlink ref="H387:I387" location="'3 AUD INTERNA'!H294" display="IR A ABAJO" xr:uid="{28679F1F-94A3-40CD-AD48-64DD498D57F5}"/>
    <hyperlink ref="H406:I406" location="INDICE!A1" display="IR AL INDICE" xr:uid="{72C6490C-C296-4DD1-AD2C-3F53FF8DAEE1}"/>
    <hyperlink ref="H407:I407" location="'3 AUD INTERNA'!A1" display="IR A ARRIBA" xr:uid="{DE857292-0CFC-4D41-95D8-DA048B03AB1C}"/>
    <hyperlink ref="H348:I348" location="INDICE!A1" display="IR AL INDICE" xr:uid="{50621226-C117-4162-8DAA-BC7A3B52E5A5}"/>
    <hyperlink ref="H349:I349" location="'3 AUD INTERNA'!A1" display="IR A ARRIBA" xr:uid="{4BFB2C59-EC1C-43B9-B268-4CA79CE1FBAB}"/>
    <hyperlink ref="H351:I351" location="'3 AUD INTERNA'!H294" display="IR A ABAJO" xr:uid="{66A04ED5-8148-4CDC-BA38-8971D40B3CAD}"/>
  </hyperlinks>
  <pageMargins left="0.7" right="0.7" top="0.75" bottom="0.75" header="0.3" footer="0.3"/>
  <pageSetup orientation="portrait" horizontalDpi="4294967293" verticalDpi="90"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theme="7" tint="0.39997558519241921"/>
  </sheetPr>
  <dimension ref="A1:L62"/>
  <sheetViews>
    <sheetView zoomScale="160" zoomScaleNormal="160" workbookViewId="0">
      <selection activeCell="C6" sqref="C6"/>
    </sheetView>
  </sheetViews>
  <sheetFormatPr baseColWidth="10" defaultRowHeight="14.5" x14ac:dyDescent="0.35"/>
  <cols>
    <col min="1" max="1" width="29.54296875" customWidth="1"/>
    <col min="2" max="2" width="11.453125" customWidth="1"/>
    <col min="3" max="7" width="9.26953125" customWidth="1"/>
    <col min="8" max="8" width="11" customWidth="1"/>
    <col min="14" max="14" width="14.54296875" customWidth="1"/>
  </cols>
  <sheetData>
    <row r="1" spans="1:12" ht="14.5" customHeight="1" x14ac:dyDescent="0.35">
      <c r="A1" s="1020" t="s">
        <v>366</v>
      </c>
      <c r="B1" s="1020"/>
      <c r="C1" s="1020"/>
      <c r="D1" s="1020"/>
      <c r="E1" s="1020"/>
      <c r="F1" s="1020"/>
      <c r="G1" s="1020"/>
      <c r="H1" s="1020"/>
      <c r="I1" s="1020"/>
    </row>
    <row r="2" spans="1:12" ht="14.5" customHeight="1" x14ac:dyDescent="0.35">
      <c r="A2" s="1020"/>
      <c r="B2" s="1020"/>
      <c r="C2" s="1020"/>
      <c r="D2" s="1020"/>
      <c r="E2" s="1020"/>
      <c r="F2" s="1020"/>
      <c r="G2" s="1020"/>
      <c r="H2" s="1020"/>
      <c r="I2" s="1020"/>
    </row>
    <row r="3" spans="1:12" ht="14.5" customHeight="1" x14ac:dyDescent="0.35">
      <c r="A3" s="1021" t="s">
        <v>1055</v>
      </c>
      <c r="B3" s="1021"/>
      <c r="C3" s="1020">
        <f>INDICE!I1</f>
        <v>0</v>
      </c>
      <c r="D3" s="1020"/>
      <c r="E3" s="1020"/>
      <c r="F3" s="1020"/>
      <c r="G3" s="1020"/>
      <c r="H3" s="1020"/>
      <c r="I3" s="1020"/>
    </row>
    <row r="4" spans="1:12" ht="15" customHeight="1" thickBot="1" x14ac:dyDescent="0.4">
      <c r="A4" s="615"/>
      <c r="B4" s="615"/>
      <c r="C4" s="615"/>
      <c r="D4" s="615"/>
      <c r="E4" s="615"/>
      <c r="F4" s="615"/>
      <c r="G4" s="615"/>
      <c r="H4" s="615"/>
      <c r="I4" s="615"/>
    </row>
    <row r="5" spans="1:12" ht="26.25" customHeight="1" thickTop="1" thickBot="1" x14ac:dyDescent="0.4">
      <c r="A5" s="35"/>
      <c r="B5" s="36"/>
      <c r="C5" s="37" t="s">
        <v>367</v>
      </c>
      <c r="D5" s="36" t="s">
        <v>368</v>
      </c>
      <c r="E5" s="36" t="s">
        <v>369</v>
      </c>
      <c r="F5" s="36" t="s">
        <v>368</v>
      </c>
      <c r="G5" s="37" t="s">
        <v>370</v>
      </c>
      <c r="H5" s="38"/>
      <c r="I5" s="1019">
        <v>1</v>
      </c>
      <c r="J5" s="61"/>
      <c r="K5" s="838" t="s">
        <v>1069</v>
      </c>
      <c r="L5" s="839"/>
    </row>
    <row r="6" spans="1:12" ht="15.5" thickTop="1" thickBot="1" x14ac:dyDescent="0.4">
      <c r="A6" s="39" t="s">
        <v>371</v>
      </c>
      <c r="B6" s="40"/>
      <c r="C6" s="41">
        <v>1</v>
      </c>
      <c r="D6" s="41">
        <v>2</v>
      </c>
      <c r="E6" s="41">
        <v>3</v>
      </c>
      <c r="F6" s="41">
        <v>4</v>
      </c>
      <c r="G6" s="41">
        <v>5</v>
      </c>
      <c r="H6" s="42"/>
      <c r="I6" s="1019"/>
      <c r="J6" s="115"/>
      <c r="K6" s="848" t="s">
        <v>1070</v>
      </c>
      <c r="L6" s="849"/>
    </row>
    <row r="7" spans="1:12" ht="15" thickTop="1" x14ac:dyDescent="0.35">
      <c r="A7" s="43" t="s">
        <v>372</v>
      </c>
      <c r="B7" s="44" t="s">
        <v>373</v>
      </c>
      <c r="C7" s="45"/>
      <c r="D7" s="45"/>
      <c r="E7" s="45"/>
      <c r="F7" s="45"/>
      <c r="G7" s="45">
        <v>5</v>
      </c>
      <c r="H7" s="46" t="s">
        <v>374</v>
      </c>
      <c r="I7" s="1019"/>
    </row>
    <row r="8" spans="1:12" x14ac:dyDescent="0.35">
      <c r="A8" s="43" t="s">
        <v>375</v>
      </c>
      <c r="B8" s="44" t="s">
        <v>374</v>
      </c>
      <c r="C8" s="45">
        <v>1</v>
      </c>
      <c r="D8" s="45"/>
      <c r="E8" s="45"/>
      <c r="F8" s="45"/>
      <c r="G8" s="45"/>
      <c r="H8" s="46" t="s">
        <v>373</v>
      </c>
      <c r="I8" s="1019"/>
    </row>
    <row r="9" spans="1:12" ht="22" x14ac:dyDescent="0.35">
      <c r="A9" s="47" t="s">
        <v>376</v>
      </c>
      <c r="B9" s="44" t="s">
        <v>377</v>
      </c>
      <c r="C9" s="45"/>
      <c r="D9" s="45"/>
      <c r="E9" s="45"/>
      <c r="F9" s="45"/>
      <c r="G9" s="45">
        <v>5</v>
      </c>
      <c r="H9" s="46" t="s">
        <v>378</v>
      </c>
      <c r="I9" s="1019"/>
    </row>
    <row r="10" spans="1:12" x14ac:dyDescent="0.35">
      <c r="A10" s="43" t="s">
        <v>379</v>
      </c>
      <c r="B10" s="44" t="s">
        <v>378</v>
      </c>
      <c r="C10" s="45"/>
      <c r="D10" s="45"/>
      <c r="E10" s="45">
        <v>3</v>
      </c>
      <c r="F10" s="45"/>
      <c r="G10" s="45"/>
      <c r="H10" s="46" t="s">
        <v>377</v>
      </c>
      <c r="I10" s="1019"/>
    </row>
    <row r="11" spans="1:12" x14ac:dyDescent="0.35">
      <c r="A11" s="43" t="s">
        <v>380</v>
      </c>
      <c r="B11" s="44" t="s">
        <v>381</v>
      </c>
      <c r="C11" s="45"/>
      <c r="D11" s="45"/>
      <c r="E11" s="45">
        <v>3</v>
      </c>
      <c r="F11" s="45"/>
      <c r="G11" s="45"/>
      <c r="H11" s="46" t="s">
        <v>382</v>
      </c>
      <c r="I11" s="1019"/>
    </row>
    <row r="12" spans="1:12" x14ac:dyDescent="0.35">
      <c r="A12" s="43" t="s">
        <v>383</v>
      </c>
      <c r="B12" s="44" t="s">
        <v>381</v>
      </c>
      <c r="C12" s="45"/>
      <c r="D12" s="45"/>
      <c r="E12" s="45"/>
      <c r="F12" s="45">
        <v>4</v>
      </c>
      <c r="G12" s="45"/>
      <c r="H12" s="46" t="s">
        <v>382</v>
      </c>
      <c r="I12" s="1019"/>
    </row>
    <row r="13" spans="1:12" ht="16.5" customHeight="1" x14ac:dyDescent="0.35">
      <c r="A13" s="47" t="s">
        <v>384</v>
      </c>
      <c r="B13" s="44" t="s">
        <v>381</v>
      </c>
      <c r="C13" s="45"/>
      <c r="D13" s="45"/>
      <c r="E13" s="45"/>
      <c r="F13" s="45">
        <v>4</v>
      </c>
      <c r="G13" s="45"/>
      <c r="H13" s="46" t="s">
        <v>382</v>
      </c>
      <c r="I13" s="1019"/>
    </row>
    <row r="14" spans="1:12" x14ac:dyDescent="0.35">
      <c r="A14" s="43" t="s">
        <v>385</v>
      </c>
      <c r="B14" s="44" t="s">
        <v>381</v>
      </c>
      <c r="C14" s="45"/>
      <c r="D14" s="45"/>
      <c r="E14" s="45"/>
      <c r="F14" s="45">
        <v>4</v>
      </c>
      <c r="G14" s="45"/>
      <c r="H14" s="46" t="s">
        <v>382</v>
      </c>
      <c r="I14" s="1019"/>
    </row>
    <row r="15" spans="1:12" ht="15.75" customHeight="1" x14ac:dyDescent="0.35">
      <c r="A15" s="47" t="s">
        <v>386</v>
      </c>
      <c r="B15" s="44" t="s">
        <v>381</v>
      </c>
      <c r="C15" s="45"/>
      <c r="D15" s="45"/>
      <c r="E15" s="45"/>
      <c r="F15" s="45"/>
      <c r="G15" s="45">
        <v>5</v>
      </c>
      <c r="H15" s="46" t="s">
        <v>382</v>
      </c>
      <c r="I15" s="1019"/>
    </row>
    <row r="16" spans="1:12" ht="13.5" customHeight="1" x14ac:dyDescent="0.35">
      <c r="A16" s="43" t="s">
        <v>387</v>
      </c>
      <c r="B16" s="48" t="s">
        <v>388</v>
      </c>
      <c r="C16" s="45"/>
      <c r="D16" s="45"/>
      <c r="E16" s="45"/>
      <c r="F16" s="45"/>
      <c r="G16" s="45">
        <v>5</v>
      </c>
      <c r="H16" s="49" t="s">
        <v>389</v>
      </c>
      <c r="I16" s="1019"/>
    </row>
    <row r="17" spans="1:9" x14ac:dyDescent="0.35">
      <c r="A17" s="50" t="s">
        <v>390</v>
      </c>
      <c r="B17" s="48"/>
      <c r="C17" s="51">
        <f>SUM(C7:C16)</f>
        <v>1</v>
      </c>
      <c r="D17" s="51">
        <f>SUM(D7:D16)</f>
        <v>0</v>
      </c>
      <c r="E17" s="51">
        <f>SUM(E7:E16)</f>
        <v>6</v>
      </c>
      <c r="F17" s="51">
        <f>SUM(F7:F16)</f>
        <v>12</v>
      </c>
      <c r="G17" s="51">
        <f>SUM(G7:G16)</f>
        <v>20</v>
      </c>
      <c r="H17" s="49"/>
      <c r="I17" s="1019"/>
    </row>
    <row r="18" spans="1:9" x14ac:dyDescent="0.35">
      <c r="A18" s="52" t="s">
        <v>391</v>
      </c>
      <c r="B18" s="44"/>
      <c r="C18" s="45"/>
      <c r="D18" s="45"/>
      <c r="E18" s="45"/>
      <c r="F18" s="45"/>
      <c r="G18" s="45"/>
      <c r="H18" s="46"/>
      <c r="I18" s="1019">
        <v>2</v>
      </c>
    </row>
    <row r="19" spans="1:9" ht="22" x14ac:dyDescent="0.35">
      <c r="A19" s="47" t="s">
        <v>392</v>
      </c>
      <c r="B19" s="48" t="s">
        <v>393</v>
      </c>
      <c r="C19" s="45"/>
      <c r="D19" s="45"/>
      <c r="E19" s="45"/>
      <c r="F19" s="45"/>
      <c r="G19" s="45">
        <v>5</v>
      </c>
      <c r="H19" s="49" t="s">
        <v>394</v>
      </c>
      <c r="I19" s="1019"/>
    </row>
    <row r="20" spans="1:9" ht="22" x14ac:dyDescent="0.35">
      <c r="A20" s="47" t="s">
        <v>395</v>
      </c>
      <c r="B20" s="48" t="s">
        <v>396</v>
      </c>
      <c r="C20" s="45"/>
      <c r="D20" s="45"/>
      <c r="E20" s="45"/>
      <c r="F20" s="45">
        <v>4</v>
      </c>
      <c r="G20" s="45"/>
      <c r="H20" s="49" t="s">
        <v>397</v>
      </c>
      <c r="I20" s="1019"/>
    </row>
    <row r="21" spans="1:9" ht="24" customHeight="1" x14ac:dyDescent="0.35">
      <c r="A21" s="47" t="s">
        <v>398</v>
      </c>
      <c r="B21" s="44" t="s">
        <v>399</v>
      </c>
      <c r="C21" s="45"/>
      <c r="D21" s="45"/>
      <c r="E21" s="45"/>
      <c r="F21" s="45">
        <v>4</v>
      </c>
      <c r="G21" s="45"/>
      <c r="H21" s="46" t="s">
        <v>400</v>
      </c>
      <c r="I21" s="1019"/>
    </row>
    <row r="22" spans="1:9" ht="22" x14ac:dyDescent="0.35">
      <c r="A22" s="47" t="s">
        <v>401</v>
      </c>
      <c r="B22" s="48" t="s">
        <v>402</v>
      </c>
      <c r="C22" s="45"/>
      <c r="D22" s="45"/>
      <c r="E22" s="45"/>
      <c r="F22" s="45">
        <v>4</v>
      </c>
      <c r="G22" s="45"/>
      <c r="H22" s="49" t="s">
        <v>403</v>
      </c>
      <c r="I22" s="1019"/>
    </row>
    <row r="23" spans="1:9" ht="22" x14ac:dyDescent="0.35">
      <c r="A23" s="47" t="s">
        <v>404</v>
      </c>
      <c r="B23" s="48" t="s">
        <v>405</v>
      </c>
      <c r="C23" s="45"/>
      <c r="D23" s="45"/>
      <c r="E23" s="45"/>
      <c r="F23" s="45"/>
      <c r="G23" s="45">
        <v>5</v>
      </c>
      <c r="H23" s="49" t="s">
        <v>406</v>
      </c>
      <c r="I23" s="1019"/>
    </row>
    <row r="24" spans="1:9" ht="22" x14ac:dyDescent="0.35">
      <c r="A24" s="47" t="s">
        <v>407</v>
      </c>
      <c r="B24" s="48" t="s">
        <v>408</v>
      </c>
      <c r="C24" s="45"/>
      <c r="D24" s="45"/>
      <c r="E24" s="45">
        <v>3</v>
      </c>
      <c r="F24" s="45"/>
      <c r="G24" s="45"/>
      <c r="H24" s="49" t="s">
        <v>409</v>
      </c>
      <c r="I24" s="1019"/>
    </row>
    <row r="25" spans="1:9" x14ac:dyDescent="0.35">
      <c r="A25" s="50" t="s">
        <v>390</v>
      </c>
      <c r="B25" s="48"/>
      <c r="C25" s="51">
        <f>SUM(C18:C24)</f>
        <v>0</v>
      </c>
      <c r="D25" s="51">
        <f>SUM(D18:D24)</f>
        <v>0</v>
      </c>
      <c r="E25" s="51">
        <f>SUM(E18:E24)</f>
        <v>3</v>
      </c>
      <c r="F25" s="51">
        <f>SUM(F18:F24)</f>
        <v>12</v>
      </c>
      <c r="G25" s="51">
        <f>SUM(G18:G24)</f>
        <v>10</v>
      </c>
      <c r="H25" s="49"/>
      <c r="I25" s="1019"/>
    </row>
    <row r="26" spans="1:9" x14ac:dyDescent="0.35">
      <c r="A26" s="50" t="s">
        <v>410</v>
      </c>
      <c r="B26" s="44"/>
      <c r="C26" s="45"/>
      <c r="D26" s="45"/>
      <c r="E26" s="45"/>
      <c r="F26" s="45"/>
      <c r="G26" s="45"/>
      <c r="H26" s="46"/>
      <c r="I26" s="1019">
        <v>3</v>
      </c>
    </row>
    <row r="27" spans="1:9" ht="22" x14ac:dyDescent="0.35">
      <c r="A27" s="47" t="s">
        <v>411</v>
      </c>
      <c r="B27" s="48" t="s">
        <v>400</v>
      </c>
      <c r="C27" s="45"/>
      <c r="D27" s="45"/>
      <c r="E27" s="45">
        <v>3</v>
      </c>
      <c r="F27" s="45"/>
      <c r="G27" s="45"/>
      <c r="H27" s="49" t="s">
        <v>399</v>
      </c>
      <c r="I27" s="1019"/>
    </row>
    <row r="28" spans="1:9" ht="22" x14ac:dyDescent="0.35">
      <c r="A28" s="47" t="s">
        <v>412</v>
      </c>
      <c r="B28" s="48" t="s">
        <v>402</v>
      </c>
      <c r="C28" s="45"/>
      <c r="D28" s="45">
        <v>2</v>
      </c>
      <c r="E28" s="45"/>
      <c r="F28" s="45"/>
      <c r="G28" s="45"/>
      <c r="H28" s="49" t="s">
        <v>413</v>
      </c>
      <c r="I28" s="1019"/>
    </row>
    <row r="29" spans="1:9" ht="22" x14ac:dyDescent="0.35">
      <c r="A29" s="47" t="s">
        <v>414</v>
      </c>
      <c r="B29" s="48" t="s">
        <v>415</v>
      </c>
      <c r="C29" s="45"/>
      <c r="D29" s="45"/>
      <c r="E29" s="45"/>
      <c r="F29" s="45">
        <v>4</v>
      </c>
      <c r="G29" s="45"/>
      <c r="H29" s="49" t="s">
        <v>416</v>
      </c>
      <c r="I29" s="1019"/>
    </row>
    <row r="30" spans="1:9" ht="22" x14ac:dyDescent="0.35">
      <c r="A30" s="47" t="s">
        <v>417</v>
      </c>
      <c r="B30" s="48" t="s">
        <v>418</v>
      </c>
      <c r="C30" s="45"/>
      <c r="D30" s="45"/>
      <c r="E30" s="45"/>
      <c r="F30" s="45">
        <v>4</v>
      </c>
      <c r="G30" s="45"/>
      <c r="H30" s="49" t="s">
        <v>419</v>
      </c>
      <c r="I30" s="1019"/>
    </row>
    <row r="31" spans="1:9" ht="23.25" customHeight="1" x14ac:dyDescent="0.35">
      <c r="A31" s="47" t="s">
        <v>420</v>
      </c>
      <c r="B31" s="48" t="s">
        <v>421</v>
      </c>
      <c r="C31" s="45"/>
      <c r="D31" s="45"/>
      <c r="E31" s="45"/>
      <c r="F31" s="45">
        <v>4</v>
      </c>
      <c r="G31" s="45"/>
      <c r="H31" s="49" t="s">
        <v>389</v>
      </c>
      <c r="I31" s="1019"/>
    </row>
    <row r="32" spans="1:9" x14ac:dyDescent="0.35">
      <c r="A32" s="47" t="s">
        <v>422</v>
      </c>
      <c r="B32" s="48" t="s">
        <v>423</v>
      </c>
      <c r="C32" s="45"/>
      <c r="D32" s="45"/>
      <c r="E32" s="45"/>
      <c r="F32" s="45">
        <v>4</v>
      </c>
      <c r="G32" s="45"/>
      <c r="H32" s="49" t="s">
        <v>424</v>
      </c>
      <c r="I32" s="1019"/>
    </row>
    <row r="33" spans="1:9" ht="22" x14ac:dyDescent="0.35">
      <c r="A33" s="47" t="s">
        <v>425</v>
      </c>
      <c r="B33" s="48" t="s">
        <v>426</v>
      </c>
      <c r="C33" s="45"/>
      <c r="D33" s="45"/>
      <c r="E33" s="45"/>
      <c r="F33" s="45"/>
      <c r="G33" s="45">
        <v>5</v>
      </c>
      <c r="H33" s="49" t="s">
        <v>427</v>
      </c>
      <c r="I33" s="1019"/>
    </row>
    <row r="34" spans="1:9" ht="22" x14ac:dyDescent="0.35">
      <c r="A34" s="47" t="s">
        <v>428</v>
      </c>
      <c r="B34" s="48" t="s">
        <v>429</v>
      </c>
      <c r="C34" s="45"/>
      <c r="D34" s="45"/>
      <c r="E34" s="45"/>
      <c r="F34" s="45"/>
      <c r="G34" s="45">
        <v>5</v>
      </c>
      <c r="H34" s="49" t="s">
        <v>430</v>
      </c>
      <c r="I34" s="1019"/>
    </row>
    <row r="35" spans="1:9" x14ac:dyDescent="0.35">
      <c r="A35" s="50" t="s">
        <v>390</v>
      </c>
      <c r="B35" s="48"/>
      <c r="C35" s="53">
        <f>SUM(C26:C34)</f>
        <v>0</v>
      </c>
      <c r="D35" s="53">
        <f>SUM(D26:D34)</f>
        <v>2</v>
      </c>
      <c r="E35" s="53">
        <f>SUM(E26:E34)</f>
        <v>3</v>
      </c>
      <c r="F35" s="53">
        <f>SUM(F26:F34)</f>
        <v>16</v>
      </c>
      <c r="G35" s="53">
        <f>SUM(G26:G34)</f>
        <v>10</v>
      </c>
      <c r="H35" s="49"/>
      <c r="I35" s="1019"/>
    </row>
    <row r="36" spans="1:9" x14ac:dyDescent="0.35">
      <c r="A36" s="50" t="s">
        <v>431</v>
      </c>
      <c r="B36" s="44"/>
      <c r="C36" s="45"/>
      <c r="D36" s="45"/>
      <c r="E36" s="45"/>
      <c r="F36" s="45"/>
      <c r="G36" s="45">
        <v>5</v>
      </c>
      <c r="H36" s="46"/>
      <c r="I36" s="1019">
        <v>4</v>
      </c>
    </row>
    <row r="37" spans="1:9" ht="23.25" customHeight="1" x14ac:dyDescent="0.35">
      <c r="A37" s="47" t="s">
        <v>432</v>
      </c>
      <c r="B37" s="48" t="s">
        <v>433</v>
      </c>
      <c r="C37" s="45"/>
      <c r="D37" s="45"/>
      <c r="E37" s="45"/>
      <c r="F37" s="45"/>
      <c r="G37" s="45">
        <v>5</v>
      </c>
      <c r="H37" s="49" t="s">
        <v>434</v>
      </c>
      <c r="I37" s="1019"/>
    </row>
    <row r="38" spans="1:9" ht="22" x14ac:dyDescent="0.35">
      <c r="A38" s="47" t="s">
        <v>435</v>
      </c>
      <c r="B38" s="48" t="s">
        <v>436</v>
      </c>
      <c r="C38" s="45"/>
      <c r="D38" s="45"/>
      <c r="E38" s="45"/>
      <c r="F38" s="45"/>
      <c r="G38" s="45">
        <v>5</v>
      </c>
      <c r="H38" s="49" t="s">
        <v>437</v>
      </c>
      <c r="I38" s="1019"/>
    </row>
    <row r="39" spans="1:9" x14ac:dyDescent="0.35">
      <c r="A39" s="50" t="s">
        <v>390</v>
      </c>
      <c r="B39" s="48"/>
      <c r="C39" s="53">
        <f>SUM(C36:C38)</f>
        <v>0</v>
      </c>
      <c r="D39" s="53">
        <f>SUM(D36:D38)</f>
        <v>0</v>
      </c>
      <c r="E39" s="53">
        <f>SUM(E36:E38)</f>
        <v>0</v>
      </c>
      <c r="F39" s="53">
        <f>SUM(F36:F38)</f>
        <v>0</v>
      </c>
      <c r="G39" s="53">
        <f>SUM(G36:G38)</f>
        <v>15</v>
      </c>
      <c r="H39" s="49"/>
      <c r="I39" s="1019"/>
    </row>
    <row r="40" spans="1:9" x14ac:dyDescent="0.35">
      <c r="A40" s="50" t="s">
        <v>438</v>
      </c>
      <c r="B40" s="44"/>
      <c r="C40" s="45"/>
      <c r="D40" s="45"/>
      <c r="E40" s="45"/>
      <c r="F40" s="45"/>
      <c r="G40" s="45"/>
      <c r="H40" s="46"/>
      <c r="I40" s="1019">
        <v>5</v>
      </c>
    </row>
    <row r="41" spans="1:9" ht="22" x14ac:dyDescent="0.35">
      <c r="A41" s="47" t="s">
        <v>439</v>
      </c>
      <c r="B41" s="48" t="s">
        <v>440</v>
      </c>
      <c r="C41" s="45"/>
      <c r="D41" s="45"/>
      <c r="E41" s="45"/>
      <c r="F41" s="45">
        <v>4</v>
      </c>
      <c r="G41" s="45"/>
      <c r="H41" s="49" t="s">
        <v>400</v>
      </c>
      <c r="I41" s="1019"/>
    </row>
    <row r="42" spans="1:9" x14ac:dyDescent="0.35">
      <c r="A42" s="47" t="s">
        <v>441</v>
      </c>
      <c r="B42" s="48" t="s">
        <v>442</v>
      </c>
      <c r="C42" s="45"/>
      <c r="D42" s="45"/>
      <c r="E42" s="45"/>
      <c r="F42" s="45">
        <v>4</v>
      </c>
      <c r="G42" s="45"/>
      <c r="H42" s="49" t="s">
        <v>443</v>
      </c>
      <c r="I42" s="1019"/>
    </row>
    <row r="43" spans="1:9" x14ac:dyDescent="0.35">
      <c r="A43" s="47" t="s">
        <v>444</v>
      </c>
      <c r="B43" s="48" t="s">
        <v>445</v>
      </c>
      <c r="C43" s="45"/>
      <c r="D43" s="45"/>
      <c r="E43" s="45">
        <v>3</v>
      </c>
      <c r="F43" s="45"/>
      <c r="G43" s="45"/>
      <c r="H43" s="49" t="s">
        <v>446</v>
      </c>
      <c r="I43" s="1019"/>
    </row>
    <row r="44" spans="1:9" ht="22.5" customHeight="1" x14ac:dyDescent="0.35">
      <c r="A44" s="47" t="s">
        <v>447</v>
      </c>
      <c r="B44" s="48" t="s">
        <v>448</v>
      </c>
      <c r="C44" s="45"/>
      <c r="D44" s="45"/>
      <c r="E44" s="45">
        <v>3</v>
      </c>
      <c r="F44" s="45"/>
      <c r="G44" s="45"/>
      <c r="H44" s="49" t="s">
        <v>449</v>
      </c>
      <c r="I44" s="1019"/>
    </row>
    <row r="45" spans="1:9" ht="22" x14ac:dyDescent="0.35">
      <c r="A45" s="47" t="s">
        <v>450</v>
      </c>
      <c r="B45" s="48" t="s">
        <v>451</v>
      </c>
      <c r="C45" s="45"/>
      <c r="D45" s="45"/>
      <c r="E45" s="45">
        <v>3</v>
      </c>
      <c r="F45" s="45"/>
      <c r="G45" s="45"/>
      <c r="H45" s="49" t="s">
        <v>452</v>
      </c>
      <c r="I45" s="1019"/>
    </row>
    <row r="46" spans="1:9" x14ac:dyDescent="0.35">
      <c r="A46" s="47" t="s">
        <v>453</v>
      </c>
      <c r="B46" s="48" t="s">
        <v>445</v>
      </c>
      <c r="C46" s="45"/>
      <c r="D46" s="45">
        <v>2</v>
      </c>
      <c r="E46" s="45"/>
      <c r="F46" s="45"/>
      <c r="G46" s="45"/>
      <c r="H46" s="49" t="s">
        <v>446</v>
      </c>
      <c r="I46" s="1019"/>
    </row>
    <row r="47" spans="1:9" x14ac:dyDescent="0.35">
      <c r="A47" s="47" t="s">
        <v>454</v>
      </c>
      <c r="B47" s="48" t="s">
        <v>455</v>
      </c>
      <c r="C47" s="45"/>
      <c r="D47" s="45">
        <v>2</v>
      </c>
      <c r="E47" s="45"/>
      <c r="F47" s="45"/>
      <c r="G47" s="45"/>
      <c r="H47" s="49" t="s">
        <v>456</v>
      </c>
      <c r="I47" s="1019"/>
    </row>
    <row r="48" spans="1:9" ht="17.25" customHeight="1" x14ac:dyDescent="0.35">
      <c r="A48" s="47" t="s">
        <v>457</v>
      </c>
      <c r="B48" s="48" t="s">
        <v>378</v>
      </c>
      <c r="C48" s="45">
        <v>1</v>
      </c>
      <c r="D48" s="45"/>
      <c r="E48" s="45"/>
      <c r="F48" s="45"/>
      <c r="G48" s="45"/>
      <c r="H48" s="49" t="s">
        <v>377</v>
      </c>
      <c r="I48" s="1019"/>
    </row>
    <row r="49" spans="1:11" ht="22" x14ac:dyDescent="0.35">
      <c r="A49" s="47" t="s">
        <v>458</v>
      </c>
      <c r="B49" s="48" t="s">
        <v>459</v>
      </c>
      <c r="C49" s="45">
        <v>1</v>
      </c>
      <c r="D49" s="45"/>
      <c r="E49" s="45"/>
      <c r="F49" s="45"/>
      <c r="G49" s="45"/>
      <c r="H49" s="49" t="s">
        <v>460</v>
      </c>
      <c r="I49" s="1019"/>
    </row>
    <row r="50" spans="1:11" x14ac:dyDescent="0.35">
      <c r="A50" s="47" t="s">
        <v>461</v>
      </c>
      <c r="B50" s="48" t="s">
        <v>462</v>
      </c>
      <c r="C50" s="45">
        <v>1</v>
      </c>
      <c r="D50" s="45"/>
      <c r="E50" s="45"/>
      <c r="F50" s="45"/>
      <c r="G50" s="45"/>
      <c r="H50" s="49" t="s">
        <v>463</v>
      </c>
      <c r="I50" s="1019"/>
    </row>
    <row r="51" spans="1:11" x14ac:dyDescent="0.35">
      <c r="A51" s="50" t="s">
        <v>390</v>
      </c>
      <c r="B51" s="44"/>
      <c r="C51" s="54">
        <f>SUM(C40:C50)</f>
        <v>3</v>
      </c>
      <c r="D51" s="54">
        <f>SUM(D40:D50)</f>
        <v>4</v>
      </c>
      <c r="E51" s="54">
        <f>SUM(E40:E50)</f>
        <v>9</v>
      </c>
      <c r="F51" s="54">
        <f>SUM(F40:F50)</f>
        <v>8</v>
      </c>
      <c r="G51" s="54">
        <f>SUM(G40:G50)</f>
        <v>0</v>
      </c>
      <c r="H51" s="46"/>
      <c r="I51" s="1019"/>
    </row>
    <row r="52" spans="1:11" ht="19.5" customHeight="1" thickBot="1" x14ac:dyDescent="0.4">
      <c r="A52" s="55" t="s">
        <v>464</v>
      </c>
      <c r="B52" s="56"/>
      <c r="C52" s="1023">
        <f>(C51+D51+E51+F51+G51+C39+D39+E39+F39+G39+C25+D25+E25+F25+G25+C17+D17+E17+F17+G17+C35+D35+E35+F35+G35)/(38*5)</f>
        <v>0.70526315789473681</v>
      </c>
      <c r="D52" s="1024"/>
      <c r="E52" s="1024"/>
      <c r="F52" s="1024"/>
      <c r="G52" s="1025"/>
      <c r="H52" s="57"/>
      <c r="I52" s="58">
        <v>6</v>
      </c>
    </row>
    <row r="54" spans="1:11" ht="15" thickBot="1" x14ac:dyDescent="0.4"/>
    <row r="55" spans="1:11" ht="15.65" customHeight="1" thickTop="1" thickBot="1" x14ac:dyDescent="0.4">
      <c r="C55" s="811" t="s">
        <v>470</v>
      </c>
      <c r="D55" s="811"/>
      <c r="E55" s="811"/>
      <c r="F55" s="811"/>
      <c r="G55" s="811"/>
      <c r="J55" s="838" t="s">
        <v>1069</v>
      </c>
      <c r="K55" s="839"/>
    </row>
    <row r="56" spans="1:11" ht="15.5" thickTop="1" thickBot="1" x14ac:dyDescent="0.4">
      <c r="C56" s="811" t="s">
        <v>137</v>
      </c>
      <c r="D56" s="811"/>
      <c r="E56" s="811"/>
      <c r="F56" s="811"/>
      <c r="G56" s="811"/>
    </row>
    <row r="57" spans="1:11" ht="23" thickTop="1" thickBot="1" x14ac:dyDescent="0.4">
      <c r="C57" s="59" t="s">
        <v>367</v>
      </c>
      <c r="D57" s="60" t="s">
        <v>1084</v>
      </c>
      <c r="E57" s="60" t="s">
        <v>369</v>
      </c>
      <c r="F57" s="60" t="s">
        <v>368</v>
      </c>
      <c r="G57" s="59" t="s">
        <v>370</v>
      </c>
    </row>
    <row r="58" spans="1:11" ht="15.5" thickTop="1" thickBot="1" x14ac:dyDescent="0.4">
      <c r="C58" s="10" t="s">
        <v>465</v>
      </c>
      <c r="D58" s="10" t="s">
        <v>466</v>
      </c>
      <c r="E58" s="10" t="s">
        <v>467</v>
      </c>
      <c r="F58" s="10" t="s">
        <v>468</v>
      </c>
      <c r="G58" s="10" t="s">
        <v>469</v>
      </c>
    </row>
    <row r="59" spans="1:11" ht="15.5" thickTop="1" thickBot="1" x14ac:dyDescent="0.4"/>
    <row r="60" spans="1:11" ht="15.5" thickTop="1" thickBot="1" x14ac:dyDescent="0.4">
      <c r="C60" s="843" t="s">
        <v>471</v>
      </c>
      <c r="D60" s="844"/>
      <c r="E60" s="844"/>
      <c r="F60" s="844"/>
      <c r="G60" s="845"/>
    </row>
    <row r="61" spans="1:11" ht="15.5" thickTop="1" thickBot="1" x14ac:dyDescent="0.4">
      <c r="C61" s="1022">
        <f>C52</f>
        <v>0.70526315789473681</v>
      </c>
      <c r="D61" s="844"/>
      <c r="E61" s="844"/>
      <c r="F61" s="844"/>
      <c r="G61" s="845"/>
    </row>
    <row r="62" spans="1:11" ht="15" thickTop="1" x14ac:dyDescent="0.35"/>
  </sheetData>
  <mergeCells count="16">
    <mergeCell ref="A1:I2"/>
    <mergeCell ref="A3:B3"/>
    <mergeCell ref="C3:I3"/>
    <mergeCell ref="C61:G61"/>
    <mergeCell ref="I40:I51"/>
    <mergeCell ref="C52:G52"/>
    <mergeCell ref="C55:G55"/>
    <mergeCell ref="C56:G56"/>
    <mergeCell ref="K5:L5"/>
    <mergeCell ref="J55:K55"/>
    <mergeCell ref="K6:L6"/>
    <mergeCell ref="I36:I39"/>
    <mergeCell ref="C60:G60"/>
    <mergeCell ref="I5:I17"/>
    <mergeCell ref="I18:I25"/>
    <mergeCell ref="I26:I35"/>
  </mergeCells>
  <hyperlinks>
    <hyperlink ref="K5:L5" location="INDICE!A1" display="IR AL INDICE" xr:uid="{00000000-0004-0000-0400-000000000000}"/>
    <hyperlink ref="J55:K55" location="INDICE!A1" display="IR AL INDICE" xr:uid="{00000000-0004-0000-0400-000001000000}"/>
    <hyperlink ref="K6:L6" location="'4.1 PORTER'!A57" display="IR AL FINAL" xr:uid="{00000000-0004-0000-0400-000002000000}"/>
  </hyperlink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theme="7" tint="0.39997558519241921"/>
  </sheetPr>
  <dimension ref="A2:R22"/>
  <sheetViews>
    <sheetView topLeftCell="A7" workbookViewId="0">
      <selection activeCell="O20" sqref="O20"/>
    </sheetView>
  </sheetViews>
  <sheetFormatPr baseColWidth="10" defaultColWidth="10.7265625" defaultRowHeight="18.5" x14ac:dyDescent="0.45"/>
  <cols>
    <col min="1" max="1" width="4.81640625" style="62" customWidth="1"/>
    <col min="2" max="2" width="36.90625" style="62" customWidth="1"/>
    <col min="3" max="10" width="8.26953125" style="62" customWidth="1"/>
    <col min="11" max="12" width="9.453125" style="62" customWidth="1"/>
    <col min="13" max="14" width="8.81640625" style="62" customWidth="1"/>
    <col min="15" max="15" width="8.54296875" style="62" customWidth="1"/>
    <col min="16" max="16384" width="10.7265625" style="62"/>
  </cols>
  <sheetData>
    <row r="2" spans="1:18" ht="26" x14ac:dyDescent="0.6">
      <c r="B2" s="1031" t="s">
        <v>472</v>
      </c>
      <c r="C2" s="1031"/>
      <c r="D2" s="1031"/>
      <c r="E2" s="1031"/>
      <c r="F2" s="1031"/>
      <c r="G2" s="1031"/>
      <c r="H2" s="1031"/>
      <c r="I2" s="1031"/>
      <c r="J2" s="1031"/>
      <c r="K2" s="1031"/>
      <c r="L2" s="1031"/>
      <c r="M2" s="1031"/>
      <c r="N2" s="1031"/>
      <c r="O2" s="1031"/>
    </row>
    <row r="3" spans="1:18" customFormat="1" ht="14.5" customHeight="1" x14ac:dyDescent="0.35">
      <c r="A3" s="1021" t="s">
        <v>1055</v>
      </c>
      <c r="B3" s="1021"/>
      <c r="C3" s="1020">
        <f>INDICE!I1</f>
        <v>0</v>
      </c>
      <c r="D3" s="1020"/>
      <c r="E3" s="1020"/>
      <c r="F3" s="1020"/>
      <c r="G3" s="1020"/>
      <c r="H3" s="1020"/>
      <c r="I3" s="1020"/>
    </row>
    <row r="4" spans="1:18" ht="19" thickBot="1" x14ac:dyDescent="0.5">
      <c r="D4" s="1032"/>
      <c r="E4" s="1032"/>
      <c r="F4" s="1032"/>
      <c r="G4" s="1032"/>
      <c r="H4" s="1032"/>
      <c r="I4" s="1032"/>
      <c r="J4" s="1032"/>
      <c r="K4" s="1032"/>
    </row>
    <row r="5" spans="1:18" ht="40.5" customHeight="1" thickTop="1" thickBot="1" x14ac:dyDescent="0.5">
      <c r="A5" s="63"/>
      <c r="B5" s="64"/>
      <c r="C5" s="65"/>
      <c r="D5" s="1033" t="s">
        <v>1520</v>
      </c>
      <c r="E5" s="1034"/>
      <c r="F5" s="1033" t="s">
        <v>1521</v>
      </c>
      <c r="G5" s="1034"/>
      <c r="H5" s="1033" t="s">
        <v>1522</v>
      </c>
      <c r="I5" s="1034"/>
      <c r="J5" s="1033" t="s">
        <v>1523</v>
      </c>
      <c r="K5" s="1034"/>
      <c r="L5" s="1027" t="s">
        <v>1524</v>
      </c>
      <c r="M5" s="1028"/>
      <c r="N5" s="1029" t="s">
        <v>473</v>
      </c>
      <c r="O5" s="1030"/>
      <c r="Q5" s="838" t="s">
        <v>1069</v>
      </c>
      <c r="R5" s="839"/>
    </row>
    <row r="6" spans="1:18" ht="42" customHeight="1" thickTop="1" thickBot="1" x14ac:dyDescent="0.5">
      <c r="A6" s="66"/>
      <c r="B6" s="67" t="s">
        <v>474</v>
      </c>
      <c r="C6" s="68" t="s">
        <v>475</v>
      </c>
      <c r="D6" s="69" t="s">
        <v>476</v>
      </c>
      <c r="E6" s="70" t="s">
        <v>477</v>
      </c>
      <c r="F6" s="69" t="s">
        <v>476</v>
      </c>
      <c r="G6" s="70" t="s">
        <v>477</v>
      </c>
      <c r="H6" s="69" t="s">
        <v>476</v>
      </c>
      <c r="I6" s="70" t="s">
        <v>477</v>
      </c>
      <c r="J6" s="69" t="s">
        <v>476</v>
      </c>
      <c r="K6" s="70" t="s">
        <v>477</v>
      </c>
      <c r="L6" s="69" t="s">
        <v>476</v>
      </c>
      <c r="M6" s="70" t="s">
        <v>477</v>
      </c>
      <c r="N6" s="69" t="s">
        <v>476</v>
      </c>
      <c r="O6" s="70" t="s">
        <v>477</v>
      </c>
      <c r="Q6" s="1026" t="s">
        <v>1072</v>
      </c>
      <c r="R6" s="1026"/>
    </row>
    <row r="7" spans="1:18" x14ac:dyDescent="0.45">
      <c r="A7" s="71">
        <v>1</v>
      </c>
      <c r="B7" s="72" t="s">
        <v>478</v>
      </c>
      <c r="C7" s="73">
        <v>0.09</v>
      </c>
      <c r="D7" s="74">
        <v>10</v>
      </c>
      <c r="E7" s="75">
        <f t="shared" ref="E7:E18" si="0">C7*D7</f>
        <v>0.89999999999999991</v>
      </c>
      <c r="F7" s="74">
        <v>9</v>
      </c>
      <c r="G7" s="75">
        <f t="shared" ref="G7:G18" si="1">F7*C7</f>
        <v>0.80999999999999994</v>
      </c>
      <c r="H7" s="74">
        <v>7</v>
      </c>
      <c r="I7" s="75">
        <f t="shared" ref="I7:I18" si="2">H7*C7</f>
        <v>0.63</v>
      </c>
      <c r="J7" s="74">
        <v>6</v>
      </c>
      <c r="K7" s="75">
        <f t="shared" ref="K7:K18" si="3">J7*C7</f>
        <v>0.54</v>
      </c>
      <c r="L7" s="74">
        <v>7</v>
      </c>
      <c r="M7" s="75">
        <f t="shared" ref="M7:M18" si="4">L7*C7</f>
        <v>0.63</v>
      </c>
      <c r="N7" s="76">
        <f t="shared" ref="N7:N18" si="5">(D7+F7+H7+J7++L7)/5</f>
        <v>7.8</v>
      </c>
      <c r="O7" s="77">
        <f t="shared" ref="O7:O18" si="6">(E7+G7+I7+K7+M7)/5</f>
        <v>0.70199999999999996</v>
      </c>
    </row>
    <row r="8" spans="1:18" x14ac:dyDescent="0.45">
      <c r="A8" s="78">
        <v>2</v>
      </c>
      <c r="B8" s="79" t="s">
        <v>479</v>
      </c>
      <c r="C8" s="73">
        <v>0.08</v>
      </c>
      <c r="D8" s="74">
        <v>9</v>
      </c>
      <c r="E8" s="81">
        <f t="shared" si="0"/>
        <v>0.72</v>
      </c>
      <c r="F8" s="80">
        <v>9</v>
      </c>
      <c r="G8" s="81">
        <f t="shared" si="1"/>
        <v>0.72</v>
      </c>
      <c r="H8" s="80">
        <v>7</v>
      </c>
      <c r="I8" s="81">
        <f t="shared" si="2"/>
        <v>0.56000000000000005</v>
      </c>
      <c r="J8" s="80">
        <v>5</v>
      </c>
      <c r="K8" s="81">
        <f t="shared" si="3"/>
        <v>0.4</v>
      </c>
      <c r="L8" s="80">
        <v>6</v>
      </c>
      <c r="M8" s="81">
        <f t="shared" si="4"/>
        <v>0.48</v>
      </c>
      <c r="N8" s="76">
        <f t="shared" si="5"/>
        <v>7.2</v>
      </c>
      <c r="O8" s="77">
        <f t="shared" si="6"/>
        <v>0.57599999999999996</v>
      </c>
    </row>
    <row r="9" spans="1:18" x14ac:dyDescent="0.45">
      <c r="A9" s="71">
        <v>3</v>
      </c>
      <c r="B9" s="79" t="s">
        <v>480</v>
      </c>
      <c r="C9" s="73">
        <v>0.08</v>
      </c>
      <c r="D9" s="74">
        <v>9</v>
      </c>
      <c r="E9" s="81">
        <f t="shared" si="0"/>
        <v>0.72</v>
      </c>
      <c r="F9" s="80">
        <v>8</v>
      </c>
      <c r="G9" s="81">
        <f t="shared" si="1"/>
        <v>0.64</v>
      </c>
      <c r="H9" s="80">
        <v>8</v>
      </c>
      <c r="I9" s="81">
        <f t="shared" si="2"/>
        <v>0.64</v>
      </c>
      <c r="J9" s="80">
        <v>7</v>
      </c>
      <c r="K9" s="81">
        <f t="shared" si="3"/>
        <v>0.56000000000000005</v>
      </c>
      <c r="L9" s="80">
        <v>7</v>
      </c>
      <c r="M9" s="81">
        <f t="shared" si="4"/>
        <v>0.56000000000000005</v>
      </c>
      <c r="N9" s="76">
        <f t="shared" si="5"/>
        <v>7.8</v>
      </c>
      <c r="O9" s="77">
        <f t="shared" si="6"/>
        <v>0.624</v>
      </c>
    </row>
    <row r="10" spans="1:18" x14ac:dyDescent="0.45">
      <c r="A10" s="78">
        <v>4</v>
      </c>
      <c r="B10" s="79" t="s">
        <v>481</v>
      </c>
      <c r="C10" s="73">
        <v>0.08</v>
      </c>
      <c r="D10" s="74">
        <v>8</v>
      </c>
      <c r="E10" s="81">
        <f t="shared" si="0"/>
        <v>0.64</v>
      </c>
      <c r="F10" s="80">
        <v>8</v>
      </c>
      <c r="G10" s="81">
        <f t="shared" si="1"/>
        <v>0.64</v>
      </c>
      <c r="H10" s="80">
        <v>6</v>
      </c>
      <c r="I10" s="81">
        <f t="shared" si="2"/>
        <v>0.48</v>
      </c>
      <c r="J10" s="80">
        <v>6</v>
      </c>
      <c r="K10" s="81">
        <f t="shared" si="3"/>
        <v>0.48</v>
      </c>
      <c r="L10" s="80">
        <v>6</v>
      </c>
      <c r="M10" s="81">
        <f t="shared" si="4"/>
        <v>0.48</v>
      </c>
      <c r="N10" s="76">
        <f t="shared" si="5"/>
        <v>6.8</v>
      </c>
      <c r="O10" s="77">
        <f t="shared" si="6"/>
        <v>0.54400000000000004</v>
      </c>
    </row>
    <row r="11" spans="1:18" x14ac:dyDescent="0.45">
      <c r="A11" s="71">
        <v>5</v>
      </c>
      <c r="B11" s="79" t="s">
        <v>482</v>
      </c>
      <c r="C11" s="73">
        <v>0.08</v>
      </c>
      <c r="D11" s="74">
        <v>8</v>
      </c>
      <c r="E11" s="81">
        <f t="shared" si="0"/>
        <v>0.64</v>
      </c>
      <c r="F11" s="80">
        <v>8</v>
      </c>
      <c r="G11" s="81">
        <f t="shared" si="1"/>
        <v>0.64</v>
      </c>
      <c r="H11" s="80">
        <v>7</v>
      </c>
      <c r="I11" s="81">
        <f t="shared" si="2"/>
        <v>0.56000000000000005</v>
      </c>
      <c r="J11" s="80">
        <v>7</v>
      </c>
      <c r="K11" s="81">
        <f t="shared" si="3"/>
        <v>0.56000000000000005</v>
      </c>
      <c r="L11" s="80">
        <v>7</v>
      </c>
      <c r="M11" s="81">
        <f t="shared" si="4"/>
        <v>0.56000000000000005</v>
      </c>
      <c r="N11" s="76">
        <f t="shared" si="5"/>
        <v>7.4</v>
      </c>
      <c r="O11" s="77">
        <f t="shared" si="6"/>
        <v>0.59200000000000008</v>
      </c>
    </row>
    <row r="12" spans="1:18" x14ac:dyDescent="0.45">
      <c r="A12" s="78">
        <v>6</v>
      </c>
      <c r="B12" s="79" t="s">
        <v>483</v>
      </c>
      <c r="C12" s="73">
        <v>0.08</v>
      </c>
      <c r="D12" s="74">
        <v>9</v>
      </c>
      <c r="E12" s="81">
        <f t="shared" si="0"/>
        <v>0.72</v>
      </c>
      <c r="F12" s="80">
        <v>8</v>
      </c>
      <c r="G12" s="81">
        <f t="shared" si="1"/>
        <v>0.64</v>
      </c>
      <c r="H12" s="80">
        <v>6</v>
      </c>
      <c r="I12" s="81">
        <f t="shared" si="2"/>
        <v>0.48</v>
      </c>
      <c r="J12" s="80">
        <v>5</v>
      </c>
      <c r="K12" s="81">
        <f t="shared" si="3"/>
        <v>0.4</v>
      </c>
      <c r="L12" s="80">
        <v>6</v>
      </c>
      <c r="M12" s="81">
        <f t="shared" si="4"/>
        <v>0.48</v>
      </c>
      <c r="N12" s="76">
        <f t="shared" si="5"/>
        <v>6.8</v>
      </c>
      <c r="O12" s="77">
        <f t="shared" si="6"/>
        <v>0.54399999999999993</v>
      </c>
    </row>
    <row r="13" spans="1:18" x14ac:dyDescent="0.45">
      <c r="A13" s="71">
        <v>7</v>
      </c>
      <c r="B13" s="79" t="s">
        <v>1249</v>
      </c>
      <c r="C13" s="73">
        <v>0.09</v>
      </c>
      <c r="D13" s="74">
        <v>10</v>
      </c>
      <c r="E13" s="81">
        <f t="shared" si="0"/>
        <v>0.89999999999999991</v>
      </c>
      <c r="F13" s="80">
        <v>9</v>
      </c>
      <c r="G13" s="81">
        <f t="shared" si="1"/>
        <v>0.80999999999999994</v>
      </c>
      <c r="H13" s="80">
        <v>7</v>
      </c>
      <c r="I13" s="81">
        <f t="shared" si="2"/>
        <v>0.63</v>
      </c>
      <c r="J13" s="80">
        <v>6</v>
      </c>
      <c r="K13" s="81">
        <f t="shared" si="3"/>
        <v>0.54</v>
      </c>
      <c r="L13" s="80">
        <v>6</v>
      </c>
      <c r="M13" s="81">
        <f t="shared" si="4"/>
        <v>0.54</v>
      </c>
      <c r="N13" s="76">
        <f t="shared" si="5"/>
        <v>7.6</v>
      </c>
      <c r="O13" s="77">
        <f t="shared" si="6"/>
        <v>0.68399999999999994</v>
      </c>
    </row>
    <row r="14" spans="1:18" x14ac:dyDescent="0.45">
      <c r="A14" s="78">
        <v>8</v>
      </c>
      <c r="B14" s="79" t="s">
        <v>484</v>
      </c>
      <c r="C14" s="73">
        <v>0.08</v>
      </c>
      <c r="D14" s="74">
        <v>9</v>
      </c>
      <c r="E14" s="81">
        <f t="shared" si="0"/>
        <v>0.72</v>
      </c>
      <c r="F14" s="80">
        <v>8</v>
      </c>
      <c r="G14" s="81">
        <f t="shared" si="1"/>
        <v>0.64</v>
      </c>
      <c r="H14" s="80">
        <v>8</v>
      </c>
      <c r="I14" s="81">
        <f t="shared" si="2"/>
        <v>0.64</v>
      </c>
      <c r="J14" s="80">
        <v>8</v>
      </c>
      <c r="K14" s="81">
        <f t="shared" si="3"/>
        <v>0.64</v>
      </c>
      <c r="L14" s="80">
        <v>8</v>
      </c>
      <c r="M14" s="81">
        <f t="shared" si="4"/>
        <v>0.64</v>
      </c>
      <c r="N14" s="76">
        <f t="shared" si="5"/>
        <v>8.1999999999999993</v>
      </c>
      <c r="O14" s="77">
        <f t="shared" si="6"/>
        <v>0.65600000000000003</v>
      </c>
    </row>
    <row r="15" spans="1:18" x14ac:dyDescent="0.45">
      <c r="A15" s="71">
        <v>9</v>
      </c>
      <c r="B15" s="79" t="s">
        <v>485</v>
      </c>
      <c r="C15" s="73">
        <v>0.08</v>
      </c>
      <c r="D15" s="74">
        <v>9</v>
      </c>
      <c r="E15" s="81">
        <f t="shared" si="0"/>
        <v>0.72</v>
      </c>
      <c r="F15" s="80">
        <v>8</v>
      </c>
      <c r="G15" s="81">
        <f t="shared" si="1"/>
        <v>0.64</v>
      </c>
      <c r="H15" s="80">
        <v>7</v>
      </c>
      <c r="I15" s="81">
        <f t="shared" si="2"/>
        <v>0.56000000000000005</v>
      </c>
      <c r="J15" s="80">
        <v>6</v>
      </c>
      <c r="K15" s="81">
        <f t="shared" si="3"/>
        <v>0.48</v>
      </c>
      <c r="L15" s="80">
        <v>7</v>
      </c>
      <c r="M15" s="81">
        <f t="shared" si="4"/>
        <v>0.56000000000000005</v>
      </c>
      <c r="N15" s="76">
        <f t="shared" si="5"/>
        <v>7.4</v>
      </c>
      <c r="O15" s="77">
        <f t="shared" si="6"/>
        <v>0.59199999999999997</v>
      </c>
    </row>
    <row r="16" spans="1:18" x14ac:dyDescent="0.45">
      <c r="A16" s="71">
        <v>11</v>
      </c>
      <c r="B16" s="79" t="s">
        <v>486</v>
      </c>
      <c r="C16" s="73">
        <v>0.09</v>
      </c>
      <c r="D16" s="74">
        <v>7</v>
      </c>
      <c r="E16" s="81">
        <f t="shared" si="0"/>
        <v>0.63</v>
      </c>
      <c r="F16" s="80">
        <v>7</v>
      </c>
      <c r="G16" s="81">
        <f t="shared" si="1"/>
        <v>0.63</v>
      </c>
      <c r="H16" s="80">
        <v>8</v>
      </c>
      <c r="I16" s="81">
        <f t="shared" si="2"/>
        <v>0.72</v>
      </c>
      <c r="J16" s="80">
        <v>6</v>
      </c>
      <c r="K16" s="81">
        <f t="shared" si="3"/>
        <v>0.54</v>
      </c>
      <c r="L16" s="80">
        <v>7</v>
      </c>
      <c r="M16" s="81">
        <f t="shared" si="4"/>
        <v>0.63</v>
      </c>
      <c r="N16" s="76">
        <f t="shared" si="5"/>
        <v>7</v>
      </c>
      <c r="O16" s="77">
        <f t="shared" si="6"/>
        <v>0.63</v>
      </c>
    </row>
    <row r="17" spans="1:15" x14ac:dyDescent="0.45">
      <c r="A17" s="71">
        <v>12</v>
      </c>
      <c r="B17" s="79" t="s">
        <v>239</v>
      </c>
      <c r="C17" s="73">
        <v>0.08</v>
      </c>
      <c r="D17" s="74">
        <v>8</v>
      </c>
      <c r="E17" s="81">
        <f t="shared" si="0"/>
        <v>0.64</v>
      </c>
      <c r="F17" s="80">
        <v>8</v>
      </c>
      <c r="G17" s="81">
        <f t="shared" si="1"/>
        <v>0.64</v>
      </c>
      <c r="H17" s="80">
        <v>7</v>
      </c>
      <c r="I17" s="81">
        <f t="shared" si="2"/>
        <v>0.56000000000000005</v>
      </c>
      <c r="J17" s="80">
        <v>7</v>
      </c>
      <c r="K17" s="81">
        <f t="shared" si="3"/>
        <v>0.56000000000000005</v>
      </c>
      <c r="L17" s="80">
        <v>6</v>
      </c>
      <c r="M17" s="81">
        <f t="shared" si="4"/>
        <v>0.48</v>
      </c>
      <c r="N17" s="76">
        <f t="shared" si="5"/>
        <v>7.2</v>
      </c>
      <c r="O17" s="77">
        <f t="shared" si="6"/>
        <v>0.57600000000000007</v>
      </c>
    </row>
    <row r="18" spans="1:15" x14ac:dyDescent="0.45">
      <c r="A18" s="71">
        <v>13</v>
      </c>
      <c r="B18" s="79" t="s">
        <v>1248</v>
      </c>
      <c r="C18" s="73">
        <v>0.09</v>
      </c>
      <c r="D18" s="74">
        <v>10</v>
      </c>
      <c r="E18" s="81">
        <f t="shared" si="0"/>
        <v>0.89999999999999991</v>
      </c>
      <c r="F18" s="80">
        <v>9</v>
      </c>
      <c r="G18" s="81">
        <f t="shared" si="1"/>
        <v>0.80999999999999994</v>
      </c>
      <c r="H18" s="80">
        <v>7</v>
      </c>
      <c r="I18" s="81">
        <f t="shared" si="2"/>
        <v>0.63</v>
      </c>
      <c r="J18" s="80">
        <v>5</v>
      </c>
      <c r="K18" s="81">
        <f t="shared" si="3"/>
        <v>0.44999999999999996</v>
      </c>
      <c r="L18" s="80">
        <v>7</v>
      </c>
      <c r="M18" s="81">
        <f t="shared" si="4"/>
        <v>0.63</v>
      </c>
      <c r="N18" s="76">
        <f t="shared" si="5"/>
        <v>7.6</v>
      </c>
      <c r="O18" s="77">
        <f t="shared" si="6"/>
        <v>0.68399999999999994</v>
      </c>
    </row>
    <row r="19" spans="1:15" x14ac:dyDescent="0.45">
      <c r="A19" s="78"/>
      <c r="B19" s="79" t="s">
        <v>487</v>
      </c>
      <c r="C19" s="82">
        <f>SUM(C7:C18)</f>
        <v>0.99999999999999989</v>
      </c>
      <c r="D19" s="83" t="s">
        <v>149</v>
      </c>
      <c r="E19" s="84">
        <f>SUM(E7:E18)</f>
        <v>8.85</v>
      </c>
      <c r="F19" s="83" t="s">
        <v>149</v>
      </c>
      <c r="G19" s="84">
        <f>SUM(G7:G18)</f>
        <v>8.259999999999998</v>
      </c>
      <c r="H19" s="83" t="s">
        <v>149</v>
      </c>
      <c r="I19" s="84">
        <f>SUM(I7:I18)</f>
        <v>7.089999999999999</v>
      </c>
      <c r="J19" s="83" t="s">
        <v>149</v>
      </c>
      <c r="K19" s="84">
        <f>SUM(K7:K18)</f>
        <v>6.1499999999999995</v>
      </c>
      <c r="L19" s="83" t="s">
        <v>149</v>
      </c>
      <c r="M19" s="84">
        <f>SUM(M7:M18)</f>
        <v>6.669999999999999</v>
      </c>
      <c r="N19" s="83" t="s">
        <v>149</v>
      </c>
      <c r="O19" s="800">
        <f>SUM(O7:O18)</f>
        <v>7.403999999999999</v>
      </c>
    </row>
    <row r="20" spans="1:15" ht="19" thickBot="1" x14ac:dyDescent="0.5">
      <c r="A20" s="85"/>
      <c r="B20" s="86"/>
      <c r="C20" s="87"/>
      <c r="D20" s="88"/>
      <c r="E20" s="89"/>
      <c r="F20" s="90"/>
      <c r="G20" s="89"/>
      <c r="H20" s="90"/>
      <c r="I20" s="89"/>
      <c r="J20" s="90"/>
      <c r="K20" s="89"/>
      <c r="L20" s="90"/>
      <c r="M20" s="89"/>
      <c r="N20" s="90"/>
      <c r="O20" s="91"/>
    </row>
    <row r="22" spans="1:15" x14ac:dyDescent="0.45">
      <c r="B22" s="92"/>
    </row>
  </sheetData>
  <mergeCells count="15">
    <mergeCell ref="Q5:R5"/>
    <mergeCell ref="Q6:R6"/>
    <mergeCell ref="L5:M5"/>
    <mergeCell ref="N5:O5"/>
    <mergeCell ref="B2:O2"/>
    <mergeCell ref="D4:E4"/>
    <mergeCell ref="F4:G4"/>
    <mergeCell ref="H4:I4"/>
    <mergeCell ref="J4:K4"/>
    <mergeCell ref="D5:E5"/>
    <mergeCell ref="F5:G5"/>
    <mergeCell ref="H5:I5"/>
    <mergeCell ref="J5:K5"/>
    <mergeCell ref="A3:B3"/>
    <mergeCell ref="C3:I3"/>
  </mergeCells>
  <hyperlinks>
    <hyperlink ref="Q5:R5" location="INDICE!A1" display="IR AL INDICE" xr:uid="{00000000-0004-0000-0500-000000000000}"/>
    <hyperlink ref="Q6:R6" location="'4.2 PERFIL COMPET'!P30" display="IR A GRAFICO" xr:uid="{00000000-0004-0000-0500-000001000000}"/>
  </hyperlinks>
  <pageMargins left="0.7" right="0.7" top="0.75" bottom="0.75" header="0.3" footer="0.3"/>
  <drawing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theme="7" tint="0.39997558519241921"/>
  </sheetPr>
  <dimension ref="B1:J34"/>
  <sheetViews>
    <sheetView topLeftCell="B19" workbookViewId="0">
      <selection activeCell="H23" sqref="H23:I23"/>
    </sheetView>
  </sheetViews>
  <sheetFormatPr baseColWidth="10" defaultRowHeight="14.5" x14ac:dyDescent="0.35"/>
  <cols>
    <col min="3" max="3" width="6.54296875" customWidth="1"/>
    <col min="4" max="5" width="30.54296875" customWidth="1"/>
    <col min="7" max="7" width="6.54296875" customWidth="1"/>
    <col min="8" max="9" width="30.54296875" customWidth="1"/>
  </cols>
  <sheetData>
    <row r="1" spans="2:10" x14ac:dyDescent="0.35">
      <c r="B1" s="1035" t="s">
        <v>1056</v>
      </c>
      <c r="C1" s="1035"/>
      <c r="D1" s="1035"/>
      <c r="E1" s="1035"/>
      <c r="F1" s="1035"/>
      <c r="G1" s="1035"/>
      <c r="H1" s="1035"/>
      <c r="I1" s="1035"/>
    </row>
    <row r="2" spans="2:10" ht="15" thickBot="1" x14ac:dyDescent="0.4">
      <c r="B2" s="1035"/>
      <c r="C2" s="1035"/>
      <c r="D2" s="1035"/>
      <c r="E2" s="1035"/>
      <c r="F2" s="1035"/>
      <c r="G2" s="1035"/>
      <c r="H2" s="1035"/>
      <c r="I2" s="1035"/>
    </row>
    <row r="3" spans="2:10" ht="25.5" customHeight="1" thickTop="1" thickBot="1" x14ac:dyDescent="0.4">
      <c r="B3" t="s">
        <v>1057</v>
      </c>
      <c r="E3" s="896">
        <f>INDICE!I1</f>
        <v>0</v>
      </c>
      <c r="F3" s="896"/>
      <c r="G3" s="896"/>
      <c r="H3" s="896"/>
      <c r="I3" s="838" t="s">
        <v>1069</v>
      </c>
      <c r="J3" s="839"/>
    </row>
    <row r="4" spans="2:10" ht="15" thickTop="1" x14ac:dyDescent="0.35"/>
    <row r="5" spans="2:10" ht="29" x14ac:dyDescent="0.75">
      <c r="E5" s="1049" t="s">
        <v>500</v>
      </c>
      <c r="F5" s="1049"/>
      <c r="G5" s="1049"/>
      <c r="H5" s="1049"/>
    </row>
    <row r="9" spans="2:10" ht="15" thickBot="1" x14ac:dyDescent="0.4"/>
    <row r="10" spans="2:10" ht="25.5" thickBot="1" x14ac:dyDescent="0.4">
      <c r="C10" s="1052" t="s">
        <v>492</v>
      </c>
      <c r="D10" s="1053"/>
      <c r="E10" s="1054"/>
      <c r="G10" s="1038" t="s">
        <v>495</v>
      </c>
      <c r="H10" s="1039"/>
      <c r="I10" s="1040"/>
    </row>
    <row r="11" spans="2:10" ht="30.65" customHeight="1" thickBot="1" x14ac:dyDescent="0.4">
      <c r="B11" s="1036" t="s">
        <v>494</v>
      </c>
      <c r="C11" s="93">
        <v>1</v>
      </c>
      <c r="D11" s="1050" t="s">
        <v>493</v>
      </c>
      <c r="E11" s="1051"/>
      <c r="G11" s="95">
        <v>3</v>
      </c>
      <c r="H11" s="1041" t="s">
        <v>496</v>
      </c>
      <c r="I11" s="1042"/>
    </row>
    <row r="12" spans="2:10" ht="20.5" customHeight="1" thickTop="1" thickBot="1" x14ac:dyDescent="0.4">
      <c r="B12" s="1037"/>
      <c r="C12" s="11">
        <v>1</v>
      </c>
      <c r="D12" s="811"/>
      <c r="E12" s="811"/>
      <c r="G12" s="11">
        <v>1</v>
      </c>
      <c r="H12" s="811"/>
      <c r="I12" s="811"/>
    </row>
    <row r="13" spans="2:10" ht="20.5" customHeight="1" thickTop="1" thickBot="1" x14ac:dyDescent="0.4">
      <c r="B13" s="1037"/>
      <c r="C13" s="11">
        <v>2</v>
      </c>
      <c r="D13" s="811"/>
      <c r="E13" s="811"/>
      <c r="G13" s="11">
        <v>2</v>
      </c>
      <c r="H13" s="811"/>
      <c r="I13" s="811"/>
    </row>
    <row r="14" spans="2:10" ht="20.5" customHeight="1" thickTop="1" thickBot="1" x14ac:dyDescent="0.4">
      <c r="B14" s="1037"/>
      <c r="C14" s="11">
        <v>3</v>
      </c>
      <c r="D14" s="811"/>
      <c r="E14" s="811"/>
      <c r="G14" s="11">
        <v>3</v>
      </c>
      <c r="H14" s="811"/>
      <c r="I14" s="811"/>
    </row>
    <row r="15" spans="2:10" ht="20.5" customHeight="1" thickTop="1" thickBot="1" x14ac:dyDescent="0.4">
      <c r="B15" s="1037"/>
      <c r="C15" s="11">
        <v>4</v>
      </c>
      <c r="D15" s="811"/>
      <c r="E15" s="811"/>
      <c r="G15" s="11">
        <v>4</v>
      </c>
      <c r="H15" s="811"/>
      <c r="I15" s="811"/>
    </row>
    <row r="16" spans="2:10" ht="20.5" customHeight="1" thickTop="1" thickBot="1" x14ac:dyDescent="0.4">
      <c r="B16" s="1037"/>
      <c r="C16" s="11">
        <v>5</v>
      </c>
      <c r="D16" s="811"/>
      <c r="E16" s="811"/>
      <c r="G16" s="11">
        <v>5</v>
      </c>
      <c r="H16" s="811"/>
      <c r="I16" s="811"/>
    </row>
    <row r="17" spans="2:9" ht="20.5" customHeight="1" thickTop="1" thickBot="1" x14ac:dyDescent="0.4">
      <c r="B17" s="1037"/>
      <c r="C17" s="11">
        <v>6</v>
      </c>
      <c r="D17" s="811"/>
      <c r="E17" s="811"/>
      <c r="G17" s="11">
        <v>6</v>
      </c>
      <c r="H17" s="811"/>
      <c r="I17" s="811"/>
    </row>
    <row r="18" spans="2:9" ht="20.5" customHeight="1" thickTop="1" thickBot="1" x14ac:dyDescent="0.4">
      <c r="B18" s="1037"/>
      <c r="C18" s="11">
        <v>7</v>
      </c>
      <c r="D18" s="811"/>
      <c r="E18" s="811"/>
      <c r="G18" s="11">
        <v>7</v>
      </c>
      <c r="H18" s="811"/>
      <c r="I18" s="811"/>
    </row>
    <row r="19" spans="2:9" ht="20.5" customHeight="1" thickTop="1" thickBot="1" x14ac:dyDescent="0.4">
      <c r="B19" s="1037"/>
      <c r="C19" s="11">
        <v>8</v>
      </c>
      <c r="D19" s="811"/>
      <c r="E19" s="811"/>
      <c r="G19" s="11">
        <v>8</v>
      </c>
      <c r="H19" s="811"/>
      <c r="I19" s="811"/>
    </row>
    <row r="20" spans="2:9" ht="20.5" customHeight="1" thickTop="1" thickBot="1" x14ac:dyDescent="0.4">
      <c r="B20" s="1037"/>
      <c r="C20" s="11">
        <v>9</v>
      </c>
      <c r="D20" s="811"/>
      <c r="E20" s="811"/>
      <c r="G20" s="11">
        <v>9</v>
      </c>
      <c r="H20" s="811"/>
      <c r="I20" s="811"/>
    </row>
    <row r="21" spans="2:9" ht="21" customHeight="1" thickTop="1" thickBot="1" x14ac:dyDescent="0.4">
      <c r="B21" s="1037"/>
      <c r="C21" s="11">
        <v>10</v>
      </c>
      <c r="D21" s="811"/>
      <c r="E21" s="811"/>
      <c r="G21" s="11">
        <v>10</v>
      </c>
      <c r="H21" s="811"/>
      <c r="I21" s="811"/>
    </row>
    <row r="22" spans="2:9" ht="15.5" thickTop="1" thickBot="1" x14ac:dyDescent="0.4">
      <c r="B22" s="94"/>
    </row>
    <row r="23" spans="2:9" ht="40" customHeight="1" thickBot="1" x14ac:dyDescent="0.4">
      <c r="B23" s="1045" t="s">
        <v>498</v>
      </c>
      <c r="C23" s="96">
        <v>2</v>
      </c>
      <c r="D23" s="1047" t="s">
        <v>497</v>
      </c>
      <c r="E23" s="1048"/>
      <c r="G23" s="97">
        <v>4</v>
      </c>
      <c r="H23" s="1043" t="s">
        <v>499</v>
      </c>
      <c r="I23" s="1044"/>
    </row>
    <row r="24" spans="2:9" ht="20.149999999999999" customHeight="1" thickTop="1" thickBot="1" x14ac:dyDescent="0.4">
      <c r="B24" s="1046"/>
      <c r="C24" s="11">
        <v>1</v>
      </c>
      <c r="D24" s="811"/>
      <c r="E24" s="811"/>
      <c r="G24" s="11">
        <v>1</v>
      </c>
      <c r="H24" s="811"/>
      <c r="I24" s="811"/>
    </row>
    <row r="25" spans="2:9" ht="20.149999999999999" customHeight="1" thickTop="1" thickBot="1" x14ac:dyDescent="0.4">
      <c r="B25" s="1046"/>
      <c r="C25" s="11">
        <v>2</v>
      </c>
      <c r="D25" s="811"/>
      <c r="E25" s="811"/>
      <c r="G25" s="11">
        <v>2</v>
      </c>
      <c r="H25" s="811"/>
      <c r="I25" s="811"/>
    </row>
    <row r="26" spans="2:9" ht="20.149999999999999" customHeight="1" thickTop="1" thickBot="1" x14ac:dyDescent="0.4">
      <c r="B26" s="1046"/>
      <c r="C26" s="11">
        <v>3</v>
      </c>
      <c r="D26" s="811"/>
      <c r="E26" s="811"/>
      <c r="G26" s="11">
        <v>3</v>
      </c>
      <c r="H26" s="811"/>
      <c r="I26" s="811"/>
    </row>
    <row r="27" spans="2:9" ht="20.149999999999999" customHeight="1" thickTop="1" thickBot="1" x14ac:dyDescent="0.4">
      <c r="B27" s="1046"/>
      <c r="C27" s="11">
        <v>4</v>
      </c>
      <c r="D27" s="811"/>
      <c r="E27" s="811"/>
      <c r="G27" s="11">
        <v>4</v>
      </c>
      <c r="H27" s="811"/>
      <c r="I27" s="811"/>
    </row>
    <row r="28" spans="2:9" ht="20.149999999999999" customHeight="1" thickTop="1" thickBot="1" x14ac:dyDescent="0.4">
      <c r="B28" s="1046"/>
      <c r="C28" s="11">
        <v>5</v>
      </c>
      <c r="D28" s="811"/>
      <c r="E28" s="811"/>
      <c r="G28" s="11">
        <v>5</v>
      </c>
      <c r="H28" s="811"/>
      <c r="I28" s="811"/>
    </row>
    <row r="29" spans="2:9" ht="20.149999999999999" customHeight="1" thickTop="1" thickBot="1" x14ac:dyDescent="0.4">
      <c r="B29" s="1046"/>
      <c r="C29" s="11">
        <v>6</v>
      </c>
      <c r="D29" s="811"/>
      <c r="E29" s="811"/>
      <c r="G29" s="11">
        <v>6</v>
      </c>
      <c r="H29" s="811"/>
      <c r="I29" s="811"/>
    </row>
    <row r="30" spans="2:9" ht="20.149999999999999" customHeight="1" thickTop="1" thickBot="1" x14ac:dyDescent="0.4">
      <c r="B30" s="1046"/>
      <c r="C30" s="11">
        <v>7</v>
      </c>
      <c r="D30" s="811"/>
      <c r="E30" s="811"/>
      <c r="G30" s="11">
        <v>7</v>
      </c>
      <c r="H30" s="811"/>
      <c r="I30" s="811"/>
    </row>
    <row r="31" spans="2:9" ht="20.149999999999999" customHeight="1" thickTop="1" thickBot="1" x14ac:dyDescent="0.4">
      <c r="B31" s="1046"/>
      <c r="C31" s="11">
        <v>8</v>
      </c>
      <c r="D31" s="811"/>
      <c r="E31" s="811"/>
      <c r="G31" s="11">
        <v>8</v>
      </c>
      <c r="H31" s="811"/>
      <c r="I31" s="811"/>
    </row>
    <row r="32" spans="2:9" ht="20.149999999999999" customHeight="1" thickTop="1" thickBot="1" x14ac:dyDescent="0.4">
      <c r="B32" s="1046"/>
      <c r="C32" s="11">
        <v>9</v>
      </c>
      <c r="D32" s="811"/>
      <c r="E32" s="811"/>
      <c r="G32" s="11">
        <v>9</v>
      </c>
      <c r="H32" s="811"/>
      <c r="I32" s="811"/>
    </row>
    <row r="33" spans="2:9" ht="20.149999999999999" customHeight="1" thickTop="1" thickBot="1" x14ac:dyDescent="0.4">
      <c r="B33" s="1046"/>
      <c r="C33" s="11">
        <v>10</v>
      </c>
      <c r="D33" s="811"/>
      <c r="E33" s="811"/>
      <c r="G33" s="11">
        <v>10</v>
      </c>
      <c r="H33" s="811"/>
      <c r="I33" s="811"/>
    </row>
    <row r="34" spans="2:9" ht="15" thickTop="1" x14ac:dyDescent="0.35">
      <c r="B34" s="94"/>
    </row>
  </sheetData>
  <mergeCells count="52">
    <mergeCell ref="H32:I32"/>
    <mergeCell ref="H33:I33"/>
    <mergeCell ref="D32:E32"/>
    <mergeCell ref="E5:H5"/>
    <mergeCell ref="D33:E33"/>
    <mergeCell ref="H18:I18"/>
    <mergeCell ref="H19:I19"/>
    <mergeCell ref="H20:I20"/>
    <mergeCell ref="H21:I21"/>
    <mergeCell ref="D24:E24"/>
    <mergeCell ref="D25:E25"/>
    <mergeCell ref="D26:E26"/>
    <mergeCell ref="D11:E11"/>
    <mergeCell ref="D12:E12"/>
    <mergeCell ref="D13:E13"/>
    <mergeCell ref="C10:E10"/>
    <mergeCell ref="D15:E15"/>
    <mergeCell ref="D14:E14"/>
    <mergeCell ref="D20:E20"/>
    <mergeCell ref="D21:E21"/>
    <mergeCell ref="B23:B33"/>
    <mergeCell ref="D31:E31"/>
    <mergeCell ref="D23:E23"/>
    <mergeCell ref="D19:E19"/>
    <mergeCell ref="H23:I23"/>
    <mergeCell ref="H24:I24"/>
    <mergeCell ref="H25:I25"/>
    <mergeCell ref="H26:I26"/>
    <mergeCell ref="H27:I27"/>
    <mergeCell ref="H28:I28"/>
    <mergeCell ref="H29:I29"/>
    <mergeCell ref="H30:I30"/>
    <mergeCell ref="D27:E27"/>
    <mergeCell ref="D28:E28"/>
    <mergeCell ref="D29:E29"/>
    <mergeCell ref="D30:E30"/>
    <mergeCell ref="H31:I31"/>
    <mergeCell ref="B1:I2"/>
    <mergeCell ref="E3:H3"/>
    <mergeCell ref="I3:J3"/>
    <mergeCell ref="B11:B21"/>
    <mergeCell ref="G10:I10"/>
    <mergeCell ref="H11:I11"/>
    <mergeCell ref="H12:I12"/>
    <mergeCell ref="H13:I13"/>
    <mergeCell ref="H14:I14"/>
    <mergeCell ref="H15:I15"/>
    <mergeCell ref="H16:I16"/>
    <mergeCell ref="H17:I17"/>
    <mergeCell ref="D16:E16"/>
    <mergeCell ref="D17:E17"/>
    <mergeCell ref="D18:E18"/>
  </mergeCells>
  <hyperlinks>
    <hyperlink ref="I3:J3" location="INDICE!A1" display="IR AL INDICE" xr:uid="{00000000-0004-0000-0600-000000000000}"/>
  </hyperlinks>
  <pageMargins left="0.7" right="0.7" top="0.75" bottom="0.75" header="0.3" footer="0.3"/>
  <drawing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tabColor theme="7" tint="0.39997558519241921"/>
  </sheetPr>
  <dimension ref="B1:M18"/>
  <sheetViews>
    <sheetView workbookViewId="0">
      <selection activeCell="B8" sqref="B8:B12"/>
    </sheetView>
  </sheetViews>
  <sheetFormatPr baseColWidth="10" defaultRowHeight="14.5" x14ac:dyDescent="0.35"/>
  <cols>
    <col min="2" max="7" width="11.81640625" customWidth="1"/>
    <col min="8" max="8" width="13.26953125" customWidth="1"/>
    <col min="10" max="10" width="14" customWidth="1"/>
  </cols>
  <sheetData>
    <row r="1" spans="2:13" x14ac:dyDescent="0.35">
      <c r="B1" s="1055" t="s">
        <v>1073</v>
      </c>
      <c r="C1" s="1055"/>
      <c r="D1" s="1055"/>
      <c r="E1" s="1055"/>
      <c r="F1" s="1055"/>
      <c r="G1" s="1055"/>
      <c r="H1" s="1055"/>
      <c r="I1" s="1055"/>
      <c r="J1" s="1055"/>
    </row>
    <row r="2" spans="2:13" x14ac:dyDescent="0.35">
      <c r="B2" s="1055"/>
      <c r="C2" s="1055"/>
      <c r="D2" s="1055"/>
      <c r="E2" s="1055"/>
      <c r="F2" s="1055"/>
      <c r="G2" s="1055"/>
      <c r="H2" s="1055"/>
      <c r="I2" s="1055"/>
      <c r="J2" s="1055"/>
    </row>
    <row r="3" spans="2:13" ht="15" thickBot="1" x14ac:dyDescent="0.4">
      <c r="B3" s="896" t="s">
        <v>1057</v>
      </c>
      <c r="C3" s="896"/>
      <c r="D3" s="896"/>
      <c r="E3" s="896">
        <f>'4.3 ANSOFF'!E3:H3</f>
        <v>0</v>
      </c>
      <c r="F3" s="896"/>
      <c r="G3" s="896"/>
      <c r="H3" s="896"/>
      <c r="I3" s="896"/>
      <c r="J3" s="896"/>
    </row>
    <row r="4" spans="2:13" ht="15.5" thickTop="1" thickBot="1" x14ac:dyDescent="0.4">
      <c r="L4" s="838" t="s">
        <v>1069</v>
      </c>
      <c r="M4" s="839"/>
    </row>
    <row r="5" spans="2:13" ht="36" thickTop="1" x14ac:dyDescent="0.35">
      <c r="B5" s="99" t="s">
        <v>12</v>
      </c>
      <c r="C5" s="100" t="s">
        <v>501</v>
      </c>
      <c r="D5" s="100" t="s">
        <v>502</v>
      </c>
      <c r="E5" s="100" t="s">
        <v>503</v>
      </c>
      <c r="F5" s="100" t="s">
        <v>504</v>
      </c>
      <c r="G5" s="100" t="s">
        <v>505</v>
      </c>
      <c r="H5" s="100" t="s">
        <v>506</v>
      </c>
      <c r="I5" s="100" t="s">
        <v>507</v>
      </c>
      <c r="J5" s="101" t="s">
        <v>508</v>
      </c>
    </row>
    <row r="6" spans="2:13" ht="15.5" x14ac:dyDescent="0.4">
      <c r="B6" s="102"/>
      <c r="C6" s="103" t="s">
        <v>509</v>
      </c>
      <c r="D6" s="103"/>
      <c r="E6" s="103" t="s">
        <v>510</v>
      </c>
      <c r="F6" s="103" t="s">
        <v>511</v>
      </c>
      <c r="G6" s="103" t="s">
        <v>512</v>
      </c>
      <c r="H6" s="103" t="s">
        <v>513</v>
      </c>
      <c r="I6" s="103" t="s">
        <v>514</v>
      </c>
      <c r="J6" s="104"/>
    </row>
    <row r="7" spans="2:13" x14ac:dyDescent="0.35">
      <c r="B7" s="105" t="s">
        <v>488</v>
      </c>
      <c r="C7" s="106">
        <v>130000</v>
      </c>
      <c r="D7" s="107">
        <f>C7/C$18</f>
        <v>0.3117505995203837</v>
      </c>
      <c r="E7" s="106">
        <v>60000</v>
      </c>
      <c r="F7" s="106">
        <v>300000</v>
      </c>
      <c r="G7" s="106">
        <v>260000</v>
      </c>
      <c r="H7" s="108">
        <f>(F7-G7)/G7*100</f>
        <v>15.384615384615385</v>
      </c>
      <c r="I7" s="108">
        <f>C7/E7</f>
        <v>2.1666666666666665</v>
      </c>
      <c r="J7" s="109" t="s">
        <v>515</v>
      </c>
    </row>
    <row r="8" spans="2:13" x14ac:dyDescent="0.35">
      <c r="B8" s="110" t="s">
        <v>489</v>
      </c>
      <c r="C8" s="106">
        <v>200000</v>
      </c>
      <c r="D8" s="107">
        <f t="shared" ref="D8:D11" si="0">C8/C$18</f>
        <v>0.47961630695443647</v>
      </c>
      <c r="E8" s="106">
        <v>350000</v>
      </c>
      <c r="F8" s="106">
        <v>700000</v>
      </c>
      <c r="G8" s="106">
        <v>680000</v>
      </c>
      <c r="H8" s="108">
        <f>(F8-G8)/G8*100</f>
        <v>2.9411764705882351</v>
      </c>
      <c r="I8" s="108">
        <f>C8/E8</f>
        <v>0.5714285714285714</v>
      </c>
      <c r="J8" s="109" t="s">
        <v>516</v>
      </c>
    </row>
    <row r="9" spans="2:13" x14ac:dyDescent="0.35">
      <c r="B9" s="111" t="s">
        <v>490</v>
      </c>
      <c r="C9" s="106">
        <v>67000</v>
      </c>
      <c r="D9" s="107">
        <f t="shared" si="0"/>
        <v>0.16067146282973621</v>
      </c>
      <c r="E9" s="106">
        <v>40000</v>
      </c>
      <c r="F9" s="106">
        <v>200000</v>
      </c>
      <c r="G9" s="106">
        <v>198000</v>
      </c>
      <c r="H9" s="108">
        <f>(F9-G9)/G9*100</f>
        <v>1.0101010101010102</v>
      </c>
      <c r="I9" s="108">
        <f>C9/E9</f>
        <v>1.675</v>
      </c>
      <c r="J9" s="109" t="s">
        <v>517</v>
      </c>
    </row>
    <row r="10" spans="2:13" x14ac:dyDescent="0.35">
      <c r="B10" s="112" t="s">
        <v>491</v>
      </c>
      <c r="C10" s="106">
        <v>15000</v>
      </c>
      <c r="D10" s="107">
        <f t="shared" si="0"/>
        <v>3.5971223021582732E-2</v>
      </c>
      <c r="E10" s="106">
        <v>34000</v>
      </c>
      <c r="F10" s="106">
        <v>60000</v>
      </c>
      <c r="G10" s="106">
        <v>50000</v>
      </c>
      <c r="H10" s="108">
        <f>(F10-G10)/G10*100</f>
        <v>20</v>
      </c>
      <c r="I10" s="108">
        <f>C10/E10</f>
        <v>0.44117647058823528</v>
      </c>
      <c r="J10" s="109" t="s">
        <v>518</v>
      </c>
    </row>
    <row r="11" spans="2:13" x14ac:dyDescent="0.35">
      <c r="B11" s="113" t="s">
        <v>519</v>
      </c>
      <c r="C11" s="106">
        <v>5000</v>
      </c>
      <c r="D11" s="107">
        <f t="shared" si="0"/>
        <v>1.1990407673860911E-2</v>
      </c>
      <c r="E11" s="106">
        <v>10000</v>
      </c>
      <c r="F11" s="106">
        <v>15000</v>
      </c>
      <c r="G11" s="106">
        <v>12000</v>
      </c>
      <c r="H11" s="108">
        <f>(F11-G11)/G11*100</f>
        <v>25</v>
      </c>
      <c r="I11" s="108">
        <f>C11/E11</f>
        <v>0.5</v>
      </c>
      <c r="J11" s="109" t="s">
        <v>518</v>
      </c>
    </row>
    <row r="12" spans="2:13" x14ac:dyDescent="0.35">
      <c r="B12" s="114"/>
      <c r="C12" s="106"/>
      <c r="D12" s="107"/>
      <c r="E12" s="106"/>
      <c r="F12" s="106"/>
      <c r="G12" s="106"/>
      <c r="H12" s="108"/>
      <c r="I12" s="108"/>
      <c r="J12" s="109"/>
    </row>
    <row r="13" spans="2:13" x14ac:dyDescent="0.35">
      <c r="B13" s="114"/>
      <c r="C13" s="106"/>
      <c r="D13" s="107"/>
      <c r="E13" s="106"/>
      <c r="F13" s="106"/>
      <c r="G13" s="106"/>
      <c r="H13" s="108"/>
      <c r="I13" s="108"/>
      <c r="J13" s="109"/>
    </row>
    <row r="14" spans="2:13" x14ac:dyDescent="0.35">
      <c r="B14" s="114"/>
      <c r="C14" s="106"/>
      <c r="D14" s="107"/>
      <c r="E14" s="106"/>
      <c r="F14" s="106"/>
      <c r="G14" s="106"/>
      <c r="H14" s="108"/>
      <c r="I14" s="108"/>
      <c r="J14" s="109"/>
    </row>
    <row r="15" spans="2:13" x14ac:dyDescent="0.35">
      <c r="B15" s="114"/>
      <c r="C15" s="106"/>
      <c r="D15" s="107"/>
      <c r="E15" s="106"/>
      <c r="F15" s="106"/>
      <c r="G15" s="106"/>
      <c r="H15" s="108"/>
      <c r="I15" s="108"/>
      <c r="J15" s="109"/>
    </row>
    <row r="16" spans="2:13" x14ac:dyDescent="0.35">
      <c r="B16" s="114"/>
      <c r="C16" s="106"/>
      <c r="D16" s="107"/>
      <c r="E16" s="106"/>
      <c r="F16" s="106"/>
      <c r="G16" s="106"/>
      <c r="H16" s="108"/>
      <c r="I16" s="108"/>
      <c r="J16" s="109"/>
    </row>
    <row r="17" spans="2:10" x14ac:dyDescent="0.35">
      <c r="B17" s="115"/>
      <c r="C17" s="106"/>
      <c r="D17" s="106"/>
      <c r="E17" s="106"/>
      <c r="F17" s="106"/>
      <c r="G17" s="106"/>
      <c r="J17" s="116"/>
    </row>
    <row r="18" spans="2:10" x14ac:dyDescent="0.35">
      <c r="B18" s="117" t="s">
        <v>42</v>
      </c>
      <c r="C18" s="118">
        <f>SUM(C7:C17)</f>
        <v>417000</v>
      </c>
      <c r="D18" s="119">
        <f>SUM(D7:D17)</f>
        <v>1</v>
      </c>
      <c r="E18" s="118">
        <f>SUM(E7:E17)</f>
        <v>494000</v>
      </c>
      <c r="F18" s="118">
        <f>SUM(F7:F17)</f>
        <v>1275000</v>
      </c>
      <c r="G18" s="118">
        <f>SUM(G7:G17)</f>
        <v>1200000</v>
      </c>
      <c r="H18" s="120"/>
      <c r="I18" s="120"/>
      <c r="J18" s="121"/>
    </row>
  </sheetData>
  <mergeCells count="4">
    <mergeCell ref="B1:J2"/>
    <mergeCell ref="B3:D3"/>
    <mergeCell ref="E3:J3"/>
    <mergeCell ref="L4:M4"/>
  </mergeCells>
  <hyperlinks>
    <hyperlink ref="L4:M4" location="INDICE!A1" display="IR AL INDICE" xr:uid="{00000000-0004-0000-0700-000000000000}"/>
  </hyperlink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tabColor theme="7" tint="0.39997558519241921"/>
  </sheetPr>
  <dimension ref="A1:H43"/>
  <sheetViews>
    <sheetView topLeftCell="A28" zoomScale="90" zoomScaleNormal="90" workbookViewId="0">
      <selection activeCell="E44" sqref="E44"/>
    </sheetView>
  </sheetViews>
  <sheetFormatPr baseColWidth="10" defaultRowHeight="14.5" x14ac:dyDescent="0.35"/>
  <cols>
    <col min="2" max="3" width="22" customWidth="1"/>
    <col min="4" max="7" width="30.54296875" customWidth="1"/>
  </cols>
  <sheetData>
    <row r="1" spans="2:8" x14ac:dyDescent="0.35">
      <c r="B1" s="1063" t="s">
        <v>1058</v>
      </c>
      <c r="C1" s="1063"/>
      <c r="D1" s="1063"/>
      <c r="E1" s="1063"/>
      <c r="F1" s="1063"/>
      <c r="G1" s="1063"/>
    </row>
    <row r="2" spans="2:8" ht="15" thickBot="1" x14ac:dyDescent="0.4">
      <c r="B2" s="1063"/>
      <c r="C2" s="1063"/>
      <c r="D2" s="1063"/>
      <c r="E2" s="1063"/>
      <c r="F2" s="1063"/>
      <c r="G2" s="1063"/>
    </row>
    <row r="3" spans="2:8" ht="27" thickTop="1" thickBot="1" x14ac:dyDescent="0.65">
      <c r="B3" s="896" t="s">
        <v>1057</v>
      </c>
      <c r="C3" s="896"/>
      <c r="D3" s="1063">
        <f>INDICE!I1</f>
        <v>0</v>
      </c>
      <c r="E3" s="1063"/>
      <c r="F3" s="1063"/>
      <c r="G3" s="620" t="s">
        <v>1069</v>
      </c>
      <c r="H3" s="619"/>
    </row>
    <row r="4" spans="2:8" ht="15" thickTop="1" x14ac:dyDescent="0.35"/>
    <row r="6" spans="2:8" ht="29" x14ac:dyDescent="0.35">
      <c r="B6" s="122"/>
      <c r="C6" s="1057" t="s">
        <v>520</v>
      </c>
      <c r="D6" s="1058"/>
      <c r="E6" s="1058"/>
      <c r="F6" s="1058"/>
      <c r="G6" s="1059"/>
    </row>
    <row r="7" spans="2:8" ht="30" customHeight="1" x14ac:dyDescent="0.65">
      <c r="B7" s="1064" t="s">
        <v>521</v>
      </c>
      <c r="C7" s="123"/>
      <c r="D7" s="124" t="s">
        <v>522</v>
      </c>
      <c r="E7" s="124" t="s">
        <v>523</v>
      </c>
      <c r="F7" s="124" t="s">
        <v>524</v>
      </c>
      <c r="G7" s="124" t="s">
        <v>525</v>
      </c>
    </row>
    <row r="8" spans="2:8" ht="60.65" customHeight="1" x14ac:dyDescent="0.55000000000000004">
      <c r="B8" s="1065"/>
      <c r="C8" s="125" t="s">
        <v>526</v>
      </c>
      <c r="D8" s="126"/>
      <c r="E8" s="126"/>
      <c r="F8" s="127"/>
      <c r="G8" s="127"/>
    </row>
    <row r="9" spans="2:8" ht="60.65" customHeight="1" x14ac:dyDescent="0.55000000000000004">
      <c r="B9" s="1065"/>
      <c r="C9" s="125" t="s">
        <v>527</v>
      </c>
      <c r="D9" s="126"/>
      <c r="E9" s="126"/>
      <c r="F9" s="127"/>
      <c r="G9" s="128"/>
    </row>
    <row r="10" spans="2:8" ht="60.65" customHeight="1" x14ac:dyDescent="0.55000000000000004">
      <c r="B10" s="1065"/>
      <c r="C10" s="125" t="s">
        <v>528</v>
      </c>
      <c r="D10" s="126"/>
      <c r="E10" s="126"/>
      <c r="F10" s="128"/>
      <c r="G10" s="128"/>
    </row>
    <row r="11" spans="2:8" ht="60.65" customHeight="1" x14ac:dyDescent="0.55000000000000004">
      <c r="B11" s="1065"/>
      <c r="C11" s="125" t="s">
        <v>529</v>
      </c>
      <c r="D11" s="126"/>
      <c r="E11" s="129"/>
      <c r="F11" s="128"/>
      <c r="G11" s="130"/>
    </row>
    <row r="12" spans="2:8" ht="60.65" customHeight="1" x14ac:dyDescent="0.55000000000000004">
      <c r="B12" s="1066"/>
      <c r="C12" s="125" t="s">
        <v>530</v>
      </c>
      <c r="D12" s="129"/>
      <c r="E12" s="131"/>
      <c r="F12" s="130"/>
      <c r="G12" s="130"/>
    </row>
    <row r="15" spans="2:8" x14ac:dyDescent="0.35">
      <c r="D15" t="s">
        <v>531</v>
      </c>
    </row>
    <row r="35" spans="1:8" ht="26" x14ac:dyDescent="0.65">
      <c r="A35" s="132"/>
      <c r="B35" s="1056" t="s">
        <v>532</v>
      </c>
      <c r="C35" s="1056"/>
      <c r="D35" s="1056"/>
      <c r="E35" s="1056"/>
      <c r="F35" s="1056"/>
      <c r="G35" s="1056"/>
    </row>
    <row r="36" spans="1:8" x14ac:dyDescent="0.35">
      <c r="A36" s="132"/>
      <c r="B36" s="132"/>
      <c r="C36" s="132"/>
      <c r="D36" s="132"/>
      <c r="E36" s="132"/>
      <c r="F36" s="132"/>
      <c r="G36" s="132"/>
    </row>
    <row r="37" spans="1:8" ht="29.5" thickBot="1" x14ac:dyDescent="0.4">
      <c r="A37" s="132"/>
      <c r="B37" s="122"/>
      <c r="C37" s="1057" t="s">
        <v>520</v>
      </c>
      <c r="D37" s="1058"/>
      <c r="E37" s="1058"/>
      <c r="F37" s="1058"/>
      <c r="G37" s="1059"/>
    </row>
    <row r="38" spans="1:8" ht="30" thickTop="1" thickBot="1" x14ac:dyDescent="0.75">
      <c r="A38" s="132"/>
      <c r="B38" s="1060" t="s">
        <v>521</v>
      </c>
      <c r="C38" s="123"/>
      <c r="D38" s="133" t="s">
        <v>522</v>
      </c>
      <c r="E38" s="133" t="s">
        <v>523</v>
      </c>
      <c r="F38" s="133" t="s">
        <v>524</v>
      </c>
      <c r="G38" s="133" t="s">
        <v>525</v>
      </c>
      <c r="H38" s="622" t="s">
        <v>1069</v>
      </c>
    </row>
    <row r="39" spans="1:8" ht="60.65" customHeight="1" thickTop="1" thickBot="1" x14ac:dyDescent="0.4">
      <c r="A39" s="132"/>
      <c r="B39" s="1061"/>
      <c r="C39" s="134" t="s">
        <v>526</v>
      </c>
      <c r="D39" s="135" t="s">
        <v>533</v>
      </c>
      <c r="E39" s="135" t="s">
        <v>534</v>
      </c>
      <c r="F39" s="135" t="s">
        <v>535</v>
      </c>
      <c r="G39" s="621" t="s">
        <v>536</v>
      </c>
      <c r="H39" s="623" t="s">
        <v>1071</v>
      </c>
    </row>
    <row r="40" spans="1:8" ht="60.65" customHeight="1" thickTop="1" x14ac:dyDescent="0.35">
      <c r="A40" s="132"/>
      <c r="B40" s="1061"/>
      <c r="C40" s="134" t="s">
        <v>527</v>
      </c>
      <c r="D40" s="135" t="s">
        <v>537</v>
      </c>
      <c r="E40" s="135" t="s">
        <v>537</v>
      </c>
      <c r="F40" s="135" t="s">
        <v>535</v>
      </c>
      <c r="G40" s="136" t="s">
        <v>538</v>
      </c>
    </row>
    <row r="41" spans="1:8" ht="60.65" customHeight="1" x14ac:dyDescent="0.35">
      <c r="A41" s="132"/>
      <c r="B41" s="1061"/>
      <c r="C41" s="134" t="s">
        <v>528</v>
      </c>
      <c r="D41" s="135" t="s">
        <v>537</v>
      </c>
      <c r="E41" s="135" t="s">
        <v>539</v>
      </c>
      <c r="F41" s="136" t="s">
        <v>540</v>
      </c>
      <c r="G41" s="136" t="s">
        <v>541</v>
      </c>
    </row>
    <row r="42" spans="1:8" ht="60.65" customHeight="1" x14ac:dyDescent="0.35">
      <c r="A42" s="132"/>
      <c r="B42" s="1061"/>
      <c r="C42" s="134" t="s">
        <v>529</v>
      </c>
      <c r="D42" s="136" t="s">
        <v>542</v>
      </c>
      <c r="E42" s="136" t="s">
        <v>543</v>
      </c>
      <c r="F42" s="136" t="s">
        <v>544</v>
      </c>
      <c r="G42" s="137" t="s">
        <v>545</v>
      </c>
    </row>
    <row r="43" spans="1:8" ht="60.65" customHeight="1" x14ac:dyDescent="0.35">
      <c r="A43" s="132"/>
      <c r="B43" s="1062"/>
      <c r="C43" s="134" t="s">
        <v>530</v>
      </c>
      <c r="D43" s="136" t="s">
        <v>546</v>
      </c>
      <c r="E43" s="137" t="s">
        <v>547</v>
      </c>
      <c r="F43" s="137" t="s">
        <v>548</v>
      </c>
      <c r="G43" s="137" t="s">
        <v>549</v>
      </c>
    </row>
  </sheetData>
  <mergeCells count="8">
    <mergeCell ref="B35:G35"/>
    <mergeCell ref="C37:G37"/>
    <mergeCell ref="B38:B43"/>
    <mergeCell ref="B1:G2"/>
    <mergeCell ref="B3:C3"/>
    <mergeCell ref="D3:F3"/>
    <mergeCell ref="C6:G6"/>
    <mergeCell ref="B7:B12"/>
  </mergeCells>
  <hyperlinks>
    <hyperlink ref="H39" location="'4.3 ADL'!A1" display="IR AL INICIO" xr:uid="{00000000-0004-0000-0800-000000000000}"/>
  </hyperlinks>
  <pageMargins left="0.7" right="0.7" top="0.75" bottom="0.75" header="0.3" footer="0.3"/>
  <drawing r:id="rId1"/>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tabColor theme="7" tint="0.39997558519241921"/>
  </sheetPr>
  <dimension ref="A1:P123"/>
  <sheetViews>
    <sheetView topLeftCell="A49" workbookViewId="0">
      <selection activeCell="G81" sqref="G81:I81"/>
    </sheetView>
  </sheetViews>
  <sheetFormatPr baseColWidth="10" defaultRowHeight="14.5" x14ac:dyDescent="0.35"/>
  <cols>
    <col min="13" max="13" width="8.7265625" customWidth="1"/>
  </cols>
  <sheetData>
    <row r="1" spans="1:15" x14ac:dyDescent="0.35">
      <c r="B1" s="1063" t="s">
        <v>1059</v>
      </c>
      <c r="C1" s="1063"/>
      <c r="D1" s="1063"/>
      <c r="E1" s="1063"/>
      <c r="F1" s="1063"/>
      <c r="G1" s="1063"/>
      <c r="H1" s="1063"/>
      <c r="I1" s="1063"/>
      <c r="J1" s="1063"/>
      <c r="K1" s="1063"/>
      <c r="L1" s="1063"/>
    </row>
    <row r="2" spans="1:15" x14ac:dyDescent="0.35">
      <c r="B2" s="1063"/>
      <c r="C2" s="1063"/>
      <c r="D2" s="1063"/>
      <c r="E2" s="1063"/>
      <c r="F2" s="1063"/>
      <c r="G2" s="1063"/>
      <c r="H2" s="1063"/>
      <c r="I2" s="1063"/>
      <c r="J2" s="1063"/>
      <c r="K2" s="1063"/>
      <c r="L2" s="1063"/>
    </row>
    <row r="3" spans="1:15" ht="26" x14ac:dyDescent="0.6">
      <c r="A3" s="896" t="s">
        <v>1057</v>
      </c>
      <c r="B3" s="896"/>
      <c r="C3" s="896"/>
      <c r="D3" s="1063">
        <f>'4.3 ADL'!D3:F3</f>
        <v>0</v>
      </c>
      <c r="E3" s="1063"/>
      <c r="F3" s="1063"/>
      <c r="G3" s="1063"/>
      <c r="H3" s="1063"/>
      <c r="I3" s="1063"/>
      <c r="J3" s="616"/>
      <c r="K3" s="616"/>
      <c r="L3" s="616"/>
    </row>
    <row r="5" spans="1:15" ht="15" thickBot="1" x14ac:dyDescent="0.4"/>
    <row r="6" spans="1:15" ht="17.5" thickTop="1" thickBot="1" x14ac:dyDescent="0.5">
      <c r="A6" s="138"/>
      <c r="B6" s="139"/>
      <c r="C6" s="1067" t="s">
        <v>550</v>
      </c>
      <c r="D6" s="1068"/>
      <c r="E6" s="1069"/>
      <c r="F6" s="140"/>
      <c r="G6" s="141" t="s">
        <v>551</v>
      </c>
      <c r="H6" s="1070" t="s">
        <v>552</v>
      </c>
      <c r="I6" s="1070"/>
      <c r="J6" s="1071" t="s">
        <v>553</v>
      </c>
      <c r="K6" s="1072"/>
      <c r="L6" s="1073"/>
      <c r="N6" s="838" t="s">
        <v>1069</v>
      </c>
      <c r="O6" s="839"/>
    </row>
    <row r="7" spans="1:15" ht="17.5" thickTop="1" thickBot="1" x14ac:dyDescent="0.5">
      <c r="A7" s="138"/>
      <c r="B7" s="138"/>
      <c r="C7" s="138"/>
      <c r="D7" s="138"/>
      <c r="E7" s="138"/>
      <c r="F7" s="138"/>
      <c r="G7" s="138"/>
      <c r="H7" s="138"/>
      <c r="I7" s="138"/>
      <c r="J7" s="138"/>
      <c r="K7" s="138"/>
      <c r="L7" s="142"/>
      <c r="N7" s="848" t="s">
        <v>1070</v>
      </c>
      <c r="O7" s="849"/>
    </row>
    <row r="8" spans="1:15" ht="21.5" thickTop="1" x14ac:dyDescent="0.45">
      <c r="A8" s="143" t="s">
        <v>554</v>
      </c>
      <c r="B8" s="144"/>
      <c r="C8" s="145">
        <v>1</v>
      </c>
      <c r="D8" s="440" t="s">
        <v>555</v>
      </c>
      <c r="E8" s="441"/>
      <c r="F8" s="146"/>
      <c r="G8" s="147">
        <v>25</v>
      </c>
      <c r="H8" s="1074">
        <f>IF(G$13=0,0,G8/G$13)</f>
        <v>0.25</v>
      </c>
      <c r="I8" s="1075"/>
      <c r="J8" s="1076">
        <f>($H$28+$H$43)*50%</f>
        <v>7.3149999999999995</v>
      </c>
      <c r="K8" s="1077"/>
      <c r="L8" s="1078"/>
    </row>
    <row r="9" spans="1:15" ht="17.5" x14ac:dyDescent="0.45">
      <c r="A9" s="1083" t="s">
        <v>556</v>
      </c>
      <c r="B9" s="1084"/>
      <c r="C9" s="148">
        <v>2</v>
      </c>
      <c r="D9" s="442" t="s">
        <v>557</v>
      </c>
      <c r="E9" s="404"/>
      <c r="F9" s="146"/>
      <c r="G9" s="149">
        <v>22</v>
      </c>
      <c r="H9" s="1074">
        <f t="shared" ref="H9:H12" si="0">IF(G$13=0,0,G9/G$13)</f>
        <v>0.22</v>
      </c>
      <c r="I9" s="1075"/>
      <c r="J9" s="1076">
        <f>($I$28+$I$43)*50%</f>
        <v>4.88</v>
      </c>
      <c r="K9" s="1077"/>
      <c r="L9" s="1078"/>
    </row>
    <row r="10" spans="1:15" ht="17.5" x14ac:dyDescent="0.45">
      <c r="A10" s="1085" t="s">
        <v>558</v>
      </c>
      <c r="B10" s="1086"/>
      <c r="C10" s="148">
        <v>3</v>
      </c>
      <c r="D10" s="442" t="s">
        <v>559</v>
      </c>
      <c r="E10" s="404"/>
      <c r="F10" s="146"/>
      <c r="G10" s="149">
        <v>20</v>
      </c>
      <c r="H10" s="1074">
        <f t="shared" si="0"/>
        <v>0.2</v>
      </c>
      <c r="I10" s="1075"/>
      <c r="J10" s="1076">
        <f>($J$28+$J$43)*50%</f>
        <v>3.7399999999999998</v>
      </c>
      <c r="K10" s="1077"/>
      <c r="L10" s="1078"/>
    </row>
    <row r="11" spans="1:15" ht="16" x14ac:dyDescent="0.45">
      <c r="A11" s="1079" t="s">
        <v>560</v>
      </c>
      <c r="B11" s="1080"/>
      <c r="C11" s="148">
        <v>4</v>
      </c>
      <c r="D11" s="442" t="s">
        <v>561</v>
      </c>
      <c r="E11" s="404"/>
      <c r="F11" s="146"/>
      <c r="G11" s="149">
        <v>17</v>
      </c>
      <c r="H11" s="1074">
        <f t="shared" si="0"/>
        <v>0.17</v>
      </c>
      <c r="I11" s="1075"/>
      <c r="J11" s="1076">
        <f>($K$28+$K$43)*50%</f>
        <v>3.8849999999999998</v>
      </c>
      <c r="K11" s="1077"/>
      <c r="L11" s="1078"/>
    </row>
    <row r="12" spans="1:15" ht="16" x14ac:dyDescent="0.45">
      <c r="A12" s="1081"/>
      <c r="B12" s="1082"/>
      <c r="C12" s="150">
        <v>5</v>
      </c>
      <c r="D12" s="443" t="s">
        <v>562</v>
      </c>
      <c r="E12" s="444"/>
      <c r="F12" s="146"/>
      <c r="G12" s="151">
        <v>16</v>
      </c>
      <c r="H12" s="1074">
        <f t="shared" si="0"/>
        <v>0.16</v>
      </c>
      <c r="I12" s="1075"/>
      <c r="J12" s="1076">
        <f>($L$28+$L$43)*50%</f>
        <v>3.98</v>
      </c>
      <c r="K12" s="1077"/>
      <c r="L12" s="1078"/>
    </row>
    <row r="13" spans="1:15" ht="16" x14ac:dyDescent="0.45">
      <c r="A13" s="1095"/>
      <c r="B13" s="1096"/>
      <c r="C13" s="1097" t="s">
        <v>487</v>
      </c>
      <c r="D13" s="1098"/>
      <c r="E13" s="1099"/>
      <c r="F13" s="152"/>
      <c r="G13" s="153">
        <f>SUM(G8:G12)</f>
        <v>100</v>
      </c>
      <c r="H13" s="154"/>
      <c r="I13" s="155"/>
      <c r="J13" s="156"/>
      <c r="K13" s="156"/>
      <c r="L13" s="142"/>
    </row>
    <row r="16" spans="1:15" ht="16.5" x14ac:dyDescent="0.45">
      <c r="A16" s="157"/>
      <c r="B16" s="157"/>
      <c r="C16" s="158"/>
      <c r="D16" s="159"/>
      <c r="E16" s="159"/>
      <c r="F16" s="160"/>
      <c r="G16" s="161"/>
      <c r="H16" s="1100" t="s">
        <v>563</v>
      </c>
      <c r="I16" s="1101"/>
      <c r="J16" s="1101"/>
      <c r="K16" s="1101"/>
      <c r="L16" s="1102"/>
    </row>
    <row r="17" spans="1:12" ht="16.5" x14ac:dyDescent="0.45">
      <c r="A17" s="157"/>
      <c r="B17" s="157"/>
      <c r="C17" s="1067" t="s">
        <v>564</v>
      </c>
      <c r="D17" s="1068"/>
      <c r="E17" s="1069"/>
      <c r="F17" s="162"/>
      <c r="G17" s="163" t="s">
        <v>565</v>
      </c>
      <c r="H17" s="141" t="str">
        <f>D8</f>
        <v>Uno</v>
      </c>
      <c r="I17" s="141" t="str">
        <f>D9</f>
        <v>Dos</v>
      </c>
      <c r="J17" s="141" t="str">
        <f>D10</f>
        <v>Tres</v>
      </c>
      <c r="K17" s="141" t="str">
        <f>D11</f>
        <v>Cuatro</v>
      </c>
      <c r="L17" s="141" t="str">
        <f>D12</f>
        <v>Cinco</v>
      </c>
    </row>
    <row r="18" spans="1:12" ht="21" x14ac:dyDescent="0.45">
      <c r="A18" s="143" t="s">
        <v>566</v>
      </c>
      <c r="B18" s="166"/>
      <c r="C18" s="167">
        <v>1</v>
      </c>
      <c r="D18" s="1103" t="s">
        <v>567</v>
      </c>
      <c r="E18" s="1104"/>
      <c r="F18" s="146"/>
      <c r="G18" s="168">
        <v>0.12</v>
      </c>
      <c r="H18" s="169">
        <v>8</v>
      </c>
      <c r="I18" s="169">
        <v>9</v>
      </c>
      <c r="J18" s="169">
        <v>4</v>
      </c>
      <c r="K18" s="169">
        <v>4</v>
      </c>
      <c r="L18" s="169">
        <v>4</v>
      </c>
    </row>
    <row r="19" spans="1:12" ht="16" x14ac:dyDescent="0.45">
      <c r="A19" s="1105"/>
      <c r="B19" s="1106"/>
      <c r="C19" s="170">
        <v>2</v>
      </c>
      <c r="D19" s="1089" t="s">
        <v>568</v>
      </c>
      <c r="E19" s="1090"/>
      <c r="F19" s="146"/>
      <c r="G19" s="171">
        <v>0.1</v>
      </c>
      <c r="H19" s="172">
        <v>7</v>
      </c>
      <c r="I19" s="172">
        <v>8</v>
      </c>
      <c r="J19" s="172">
        <v>3</v>
      </c>
      <c r="K19" s="172">
        <v>4</v>
      </c>
      <c r="L19" s="172">
        <v>3</v>
      </c>
    </row>
    <row r="20" spans="1:12" ht="16" x14ac:dyDescent="0.45">
      <c r="A20" s="1087"/>
      <c r="B20" s="1088"/>
      <c r="C20" s="170">
        <v>3</v>
      </c>
      <c r="D20" s="1089" t="s">
        <v>569</v>
      </c>
      <c r="E20" s="1090"/>
      <c r="F20" s="146"/>
      <c r="G20" s="171">
        <v>0.1</v>
      </c>
      <c r="H20" s="172">
        <v>8</v>
      </c>
      <c r="I20" s="172">
        <v>7</v>
      </c>
      <c r="J20" s="172">
        <v>2</v>
      </c>
      <c r="K20" s="172">
        <v>2</v>
      </c>
      <c r="L20" s="172">
        <v>3</v>
      </c>
    </row>
    <row r="21" spans="1:12" ht="16.5" x14ac:dyDescent="0.45">
      <c r="A21" s="1091" t="s">
        <v>570</v>
      </c>
      <c r="B21" s="1092"/>
      <c r="C21" s="170">
        <v>4</v>
      </c>
      <c r="D21" s="1089" t="s">
        <v>571</v>
      </c>
      <c r="E21" s="1090"/>
      <c r="F21" s="146"/>
      <c r="G21" s="171">
        <v>0.12</v>
      </c>
      <c r="H21" s="172">
        <v>6</v>
      </c>
      <c r="I21" s="172">
        <v>7</v>
      </c>
      <c r="J21" s="172">
        <v>4</v>
      </c>
      <c r="K21" s="172">
        <v>4</v>
      </c>
      <c r="L21" s="172">
        <v>4</v>
      </c>
    </row>
    <row r="22" spans="1:12" ht="16" x14ac:dyDescent="0.45">
      <c r="A22" s="1093" t="s">
        <v>572</v>
      </c>
      <c r="B22" s="1094"/>
      <c r="C22" s="170">
        <v>5</v>
      </c>
      <c r="D22" s="1089" t="s">
        <v>573</v>
      </c>
      <c r="E22" s="1090"/>
      <c r="F22" s="146"/>
      <c r="G22" s="171">
        <v>0.09</v>
      </c>
      <c r="H22" s="172">
        <v>6</v>
      </c>
      <c r="I22" s="172">
        <v>6</v>
      </c>
      <c r="J22" s="172">
        <v>4</v>
      </c>
      <c r="K22" s="172">
        <v>4</v>
      </c>
      <c r="L22" s="172">
        <v>4</v>
      </c>
    </row>
    <row r="23" spans="1:12" ht="16" x14ac:dyDescent="0.45">
      <c r="A23" s="173"/>
      <c r="B23" s="174"/>
      <c r="C23" s="170">
        <v>6</v>
      </c>
      <c r="D23" s="1089" t="s">
        <v>574</v>
      </c>
      <c r="E23" s="1090"/>
      <c r="F23" s="146"/>
      <c r="G23" s="171">
        <v>0.09</v>
      </c>
      <c r="H23" s="172">
        <v>7</v>
      </c>
      <c r="I23" s="172">
        <v>7</v>
      </c>
      <c r="J23" s="172">
        <v>3</v>
      </c>
      <c r="K23" s="172">
        <v>3</v>
      </c>
      <c r="L23" s="172">
        <v>4</v>
      </c>
    </row>
    <row r="24" spans="1:12" ht="16" x14ac:dyDescent="0.45">
      <c r="A24" s="173"/>
      <c r="B24" s="174"/>
      <c r="C24" s="170">
        <v>7</v>
      </c>
      <c r="D24" s="1089" t="s">
        <v>575</v>
      </c>
      <c r="E24" s="1090"/>
      <c r="F24" s="146"/>
      <c r="G24" s="171">
        <v>0.09</v>
      </c>
      <c r="H24" s="172">
        <v>8</v>
      </c>
      <c r="I24" s="172">
        <v>8</v>
      </c>
      <c r="J24" s="172">
        <v>4</v>
      </c>
      <c r="K24" s="172">
        <v>4</v>
      </c>
      <c r="L24" s="172">
        <v>4</v>
      </c>
    </row>
    <row r="25" spans="1:12" ht="16" x14ac:dyDescent="0.45">
      <c r="A25" s="173"/>
      <c r="B25" s="174"/>
      <c r="C25" s="170">
        <v>8</v>
      </c>
      <c r="D25" s="1089" t="s">
        <v>576</v>
      </c>
      <c r="E25" s="1090"/>
      <c r="F25" s="146"/>
      <c r="G25" s="171">
        <v>0.1</v>
      </c>
      <c r="H25" s="172">
        <v>6</v>
      </c>
      <c r="I25" s="172">
        <v>7</v>
      </c>
      <c r="J25" s="172">
        <v>4</v>
      </c>
      <c r="K25" s="172">
        <v>5</v>
      </c>
      <c r="L25" s="172">
        <v>5</v>
      </c>
    </row>
    <row r="26" spans="1:12" ht="16" x14ac:dyDescent="0.45">
      <c r="A26" s="173"/>
      <c r="B26" s="174"/>
      <c r="C26" s="170">
        <v>9</v>
      </c>
      <c r="D26" s="1089" t="s">
        <v>577</v>
      </c>
      <c r="E26" s="1090"/>
      <c r="F26" s="146"/>
      <c r="G26" s="171">
        <v>0.09</v>
      </c>
      <c r="H26" s="172">
        <v>5</v>
      </c>
      <c r="I26" s="172">
        <v>5</v>
      </c>
      <c r="J26" s="172">
        <v>4</v>
      </c>
      <c r="K26" s="172">
        <v>5</v>
      </c>
      <c r="L26" s="172">
        <v>5</v>
      </c>
    </row>
    <row r="27" spans="1:12" ht="16" x14ac:dyDescent="0.45">
      <c r="A27" s="173"/>
      <c r="B27" s="174"/>
      <c r="C27" s="175">
        <v>10</v>
      </c>
      <c r="D27" s="1110" t="s">
        <v>578</v>
      </c>
      <c r="E27" s="1111"/>
      <c r="F27" s="146"/>
      <c r="G27" s="176">
        <v>0.1</v>
      </c>
      <c r="H27" s="177">
        <v>8</v>
      </c>
      <c r="I27" s="177">
        <v>5</v>
      </c>
      <c r="J27" s="177">
        <v>4</v>
      </c>
      <c r="K27" s="177">
        <v>4</v>
      </c>
      <c r="L27" s="177">
        <v>5</v>
      </c>
    </row>
    <row r="28" spans="1:12" ht="16" x14ac:dyDescent="0.45">
      <c r="A28" s="1095"/>
      <c r="B28" s="1096"/>
      <c r="C28" s="1097" t="s">
        <v>487</v>
      </c>
      <c r="D28" s="1098"/>
      <c r="E28" s="1099"/>
      <c r="F28" s="152"/>
      <c r="G28" s="178">
        <f>SUM(G18:G27)</f>
        <v>0.99999999999999989</v>
      </c>
      <c r="H28" s="182">
        <f t="shared" ref="H28:I28" si="1">($G$18*H18)+($G$19*H19)+($G$20*H20)+($G$21*H21)+($G$22*H22)+($G$23*H23)+($G$24*H24)+($G$25*H25)+($G$26*H26)+($G$27*H27)</f>
        <v>6.92</v>
      </c>
      <c r="I28" s="182">
        <f t="shared" si="1"/>
        <v>6.96</v>
      </c>
      <c r="J28" s="182">
        <f>($G$18*J18)+($G$19*J19)+($G$20*J20)+($G$21*J21)+($G$22*J22)+($G$23*J23)+($G$24*J24)+($G$25*J25)+($G$26*J26)+($G$27*J27)</f>
        <v>3.6099999999999994</v>
      </c>
      <c r="K28" s="182">
        <f>($G$18*K18)+($G$19*K19)+($G$20*K20)+($G$21*K21)+($G$22*K22)+($G$23*K23)+($G$24*K24)+($G$25*K25)+($G$26*K26)+($G$27*K27)</f>
        <v>3.9</v>
      </c>
      <c r="L28" s="182">
        <f>($G$18*L18)+($G$19*L19)+($G$20*L20)+($G$21*L21)+($G$22*L22)+($G$23*L23)+($G$24*L24)+($G$25*L25)+($G$26*L26)+($G$27*L27)</f>
        <v>4.09</v>
      </c>
    </row>
    <row r="29" spans="1:12" ht="16.5" x14ac:dyDescent="0.45">
      <c r="A29" s="157"/>
      <c r="B29" s="157"/>
      <c r="C29" s="158"/>
      <c r="D29" s="159"/>
      <c r="E29" s="159"/>
      <c r="F29" s="160"/>
      <c r="G29" s="179" t="str">
        <f>IF(G28&gt;100%,"ERROR: El total de % debe sumar siempre 100%",IF(G28&lt;100%,"Por favor completa los % hasta el 100%",""))</f>
        <v/>
      </c>
      <c r="H29" s="186">
        <f>SUM(H18:H27)/10</f>
        <v>6.9</v>
      </c>
      <c r="I29" s="186">
        <f t="shared" ref="I29:L29" si="2">SUM(I18:I27)/10</f>
        <v>6.9</v>
      </c>
      <c r="J29" s="186">
        <f t="shared" si="2"/>
        <v>3.6</v>
      </c>
      <c r="K29" s="186">
        <f t="shared" si="2"/>
        <v>3.9</v>
      </c>
      <c r="L29" s="186">
        <f t="shared" si="2"/>
        <v>4.0999999999999996</v>
      </c>
    </row>
    <row r="30" spans="1:12" ht="16.5" x14ac:dyDescent="0.45">
      <c r="A30" s="157"/>
      <c r="B30" s="157"/>
      <c r="C30" s="158"/>
      <c r="D30" s="159"/>
      <c r="E30" s="159"/>
      <c r="F30" s="160"/>
      <c r="G30" s="161"/>
      <c r="H30" s="1107" t="s">
        <v>563</v>
      </c>
      <c r="I30" s="1108"/>
      <c r="J30" s="1108"/>
      <c r="K30" s="1108"/>
      <c r="L30" s="1109"/>
    </row>
    <row r="31" spans="1:12" ht="16.5" x14ac:dyDescent="0.45">
      <c r="A31" s="157"/>
      <c r="B31" s="157"/>
      <c r="C31" s="1067" t="s">
        <v>579</v>
      </c>
      <c r="D31" s="1068"/>
      <c r="E31" s="1069"/>
      <c r="F31" s="162"/>
      <c r="G31" s="163" t="s">
        <v>565</v>
      </c>
      <c r="H31" s="141" t="str">
        <f>H17</f>
        <v>Uno</v>
      </c>
      <c r="I31" s="141" t="str">
        <f t="shared" ref="I31:L31" si="3">I17</f>
        <v>Dos</v>
      </c>
      <c r="J31" s="141" t="str">
        <f t="shared" si="3"/>
        <v>Tres</v>
      </c>
      <c r="K31" s="141" t="str">
        <f t="shared" si="3"/>
        <v>Cuatro</v>
      </c>
      <c r="L31" s="141" t="str">
        <f t="shared" si="3"/>
        <v>Cinco</v>
      </c>
    </row>
    <row r="32" spans="1:12" ht="16.5" x14ac:dyDescent="0.45">
      <c r="A32" s="157"/>
      <c r="B32" s="157"/>
      <c r="C32" s="158"/>
      <c r="D32" s="159"/>
      <c r="E32" s="159"/>
      <c r="F32" s="160"/>
      <c r="G32" s="164"/>
      <c r="H32" s="165"/>
      <c r="I32" s="142"/>
      <c r="J32" s="142"/>
      <c r="K32" s="142"/>
      <c r="L32" s="142"/>
    </row>
    <row r="33" spans="1:16" ht="21" x14ac:dyDescent="0.45">
      <c r="A33" s="143" t="s">
        <v>580</v>
      </c>
      <c r="B33" s="166"/>
      <c r="C33" s="167">
        <v>1</v>
      </c>
      <c r="D33" s="1103" t="s">
        <v>581</v>
      </c>
      <c r="E33" s="1104"/>
      <c r="F33" s="146"/>
      <c r="G33" s="168">
        <v>0.1</v>
      </c>
      <c r="H33" s="169">
        <v>10</v>
      </c>
      <c r="I33" s="169">
        <v>5</v>
      </c>
      <c r="J33" s="169">
        <v>1</v>
      </c>
      <c r="K33" s="169">
        <v>1</v>
      </c>
      <c r="L33" s="169">
        <v>1</v>
      </c>
    </row>
    <row r="34" spans="1:16" ht="16" x14ac:dyDescent="0.45">
      <c r="A34" s="1105"/>
      <c r="B34" s="1106"/>
      <c r="C34" s="170">
        <v>2</v>
      </c>
      <c r="D34" s="1089" t="s">
        <v>582</v>
      </c>
      <c r="E34" s="1090"/>
      <c r="F34" s="146"/>
      <c r="G34" s="171">
        <v>0.12</v>
      </c>
      <c r="H34" s="172">
        <v>10</v>
      </c>
      <c r="I34" s="172">
        <v>5</v>
      </c>
      <c r="J34" s="172">
        <v>10</v>
      </c>
      <c r="K34" s="172">
        <v>10</v>
      </c>
      <c r="L34" s="172">
        <v>10</v>
      </c>
    </row>
    <row r="35" spans="1:16" ht="16" x14ac:dyDescent="0.45">
      <c r="A35" s="1087"/>
      <c r="B35" s="1088"/>
      <c r="C35" s="170">
        <v>3</v>
      </c>
      <c r="D35" s="1089" t="s">
        <v>583</v>
      </c>
      <c r="E35" s="1090"/>
      <c r="F35" s="146"/>
      <c r="G35" s="171">
        <v>0.15</v>
      </c>
      <c r="H35" s="172">
        <v>9</v>
      </c>
      <c r="I35" s="172">
        <v>5</v>
      </c>
      <c r="J35" s="172">
        <v>9</v>
      </c>
      <c r="K35" s="172">
        <v>9</v>
      </c>
      <c r="L35" s="172">
        <v>9</v>
      </c>
    </row>
    <row r="36" spans="1:16" ht="16.5" x14ac:dyDescent="0.45">
      <c r="A36" s="1091" t="s">
        <v>584</v>
      </c>
      <c r="B36" s="1092"/>
      <c r="C36" s="170">
        <v>4</v>
      </c>
      <c r="D36" s="1089" t="s">
        <v>585</v>
      </c>
      <c r="E36" s="1090"/>
      <c r="F36" s="146"/>
      <c r="G36" s="171">
        <v>0.09</v>
      </c>
      <c r="H36" s="172">
        <v>8</v>
      </c>
      <c r="I36" s="172">
        <v>5</v>
      </c>
      <c r="J36" s="172">
        <v>8</v>
      </c>
      <c r="K36" s="172">
        <v>8</v>
      </c>
      <c r="L36" s="172">
        <v>8</v>
      </c>
    </row>
    <row r="37" spans="1:16" ht="16" x14ac:dyDescent="0.45">
      <c r="A37" s="1093" t="s">
        <v>572</v>
      </c>
      <c r="B37" s="1094"/>
      <c r="C37" s="170">
        <v>5</v>
      </c>
      <c r="D37" s="1089" t="s">
        <v>586</v>
      </c>
      <c r="E37" s="1090"/>
      <c r="F37" s="146"/>
      <c r="G37" s="171">
        <v>0.1</v>
      </c>
      <c r="H37" s="172">
        <v>5</v>
      </c>
      <c r="I37" s="172">
        <v>5</v>
      </c>
      <c r="J37" s="172">
        <v>5</v>
      </c>
      <c r="K37" s="172">
        <v>5</v>
      </c>
      <c r="L37" s="172">
        <v>5</v>
      </c>
    </row>
    <row r="38" spans="1:16" ht="16" x14ac:dyDescent="0.45">
      <c r="A38" s="173"/>
      <c r="B38" s="174"/>
      <c r="C38" s="170">
        <v>6</v>
      </c>
      <c r="D38" s="1089" t="s">
        <v>587</v>
      </c>
      <c r="E38" s="1090"/>
      <c r="F38" s="146"/>
      <c r="G38" s="171">
        <v>0.1</v>
      </c>
      <c r="H38" s="172">
        <v>8</v>
      </c>
      <c r="I38" s="172"/>
      <c r="J38" s="172"/>
      <c r="K38" s="172"/>
      <c r="L38" s="172"/>
    </row>
    <row r="39" spans="1:16" ht="16" x14ac:dyDescent="0.45">
      <c r="A39" s="173"/>
      <c r="B39" s="174"/>
      <c r="C39" s="170">
        <v>7</v>
      </c>
      <c r="D39" s="1089" t="s">
        <v>588</v>
      </c>
      <c r="E39" s="1090"/>
      <c r="F39" s="146"/>
      <c r="G39" s="171">
        <v>0.12</v>
      </c>
      <c r="H39" s="172">
        <v>7</v>
      </c>
      <c r="I39" s="172"/>
      <c r="J39" s="172"/>
      <c r="K39" s="172"/>
      <c r="L39" s="172"/>
    </row>
    <row r="40" spans="1:16" ht="16" x14ac:dyDescent="0.45">
      <c r="A40" s="173"/>
      <c r="B40" s="174"/>
      <c r="C40" s="170">
        <v>8</v>
      </c>
      <c r="D40" s="1089" t="s">
        <v>589</v>
      </c>
      <c r="E40" s="1090"/>
      <c r="F40" s="146"/>
      <c r="G40" s="171">
        <v>0.1</v>
      </c>
      <c r="H40" s="172">
        <v>7</v>
      </c>
      <c r="I40" s="172"/>
      <c r="J40" s="172"/>
      <c r="K40" s="172"/>
      <c r="L40" s="172"/>
    </row>
    <row r="41" spans="1:16" ht="16" x14ac:dyDescent="0.45">
      <c r="A41" s="173"/>
      <c r="B41" s="174"/>
      <c r="C41" s="170">
        <v>9</v>
      </c>
      <c r="D41" s="1089" t="s">
        <v>590</v>
      </c>
      <c r="E41" s="1090"/>
      <c r="F41" s="146"/>
      <c r="G41" s="171">
        <v>0.06</v>
      </c>
      <c r="H41" s="172">
        <v>5</v>
      </c>
      <c r="I41" s="172"/>
      <c r="J41" s="172"/>
      <c r="K41" s="172"/>
      <c r="L41" s="172"/>
    </row>
    <row r="42" spans="1:16" ht="16" x14ac:dyDescent="0.45">
      <c r="A42" s="173"/>
      <c r="B42" s="174"/>
      <c r="C42" s="175">
        <v>10</v>
      </c>
      <c r="D42" s="1112" t="s">
        <v>591</v>
      </c>
      <c r="E42" s="1113"/>
      <c r="F42" s="146"/>
      <c r="G42" s="176">
        <v>0.06</v>
      </c>
      <c r="H42" s="177">
        <v>5</v>
      </c>
      <c r="I42" s="177"/>
      <c r="J42" s="177"/>
      <c r="K42" s="177"/>
      <c r="L42" s="177"/>
    </row>
    <row r="43" spans="1:16" ht="16" x14ac:dyDescent="0.45">
      <c r="A43" s="1095"/>
      <c r="B43" s="1096"/>
      <c r="C43" s="1097" t="s">
        <v>487</v>
      </c>
      <c r="D43" s="1098"/>
      <c r="E43" s="1099"/>
      <c r="F43" s="152"/>
      <c r="G43" s="178">
        <f>SUM(G33:G42)</f>
        <v>1</v>
      </c>
      <c r="H43" s="182">
        <f>($G$33*H33)+($G$34*H34)+($G$35*H35)+($G$36*H36)+($G$37*H37)+($G$38*H38)+($G$39*H39)+($G$40*H40)+($G$41*H41)+($G$42*H42)</f>
        <v>7.7099999999999991</v>
      </c>
      <c r="I43" s="182">
        <f t="shared" ref="I43:L43" si="4">($G$33*I33)+($G$34*I34)+($G$35*I35)+($G$36*I36)+($G$37*I37)+($G$38*I38)+($G$39*I39)+($G$40*I40)+($G$41*I41)+($G$42*I42)</f>
        <v>2.8</v>
      </c>
      <c r="J43" s="182">
        <f t="shared" si="4"/>
        <v>3.87</v>
      </c>
      <c r="K43" s="182">
        <f t="shared" si="4"/>
        <v>3.87</v>
      </c>
      <c r="L43" s="182">
        <f t="shared" si="4"/>
        <v>3.87</v>
      </c>
    </row>
    <row r="46" spans="1:16" ht="21.5" thickBot="1" x14ac:dyDescent="0.6">
      <c r="A46" s="1114" t="s">
        <v>592</v>
      </c>
      <c r="B46" s="1114"/>
      <c r="C46" s="1114"/>
      <c r="D46" s="1114"/>
      <c r="E46" s="1114"/>
      <c r="F46" s="1114"/>
      <c r="G46" s="1114"/>
      <c r="H46" s="1114"/>
      <c r="I46" s="1114"/>
      <c r="J46" s="1114"/>
      <c r="K46" s="1114"/>
      <c r="L46" s="1114"/>
      <c r="M46" s="1114"/>
      <c r="N46" s="1114"/>
    </row>
    <row r="47" spans="1:16" ht="15.65" customHeight="1" thickTop="1" thickBot="1" x14ac:dyDescent="0.4">
      <c r="D47" s="184">
        <v>1</v>
      </c>
      <c r="E47" s="184">
        <v>2</v>
      </c>
      <c r="F47" s="184">
        <v>3</v>
      </c>
      <c r="G47" s="184">
        <v>4</v>
      </c>
      <c r="H47" s="184">
        <v>5</v>
      </c>
      <c r="I47" s="184">
        <v>6</v>
      </c>
      <c r="J47" s="184">
        <v>7</v>
      </c>
      <c r="K47" s="184">
        <v>8</v>
      </c>
      <c r="L47" s="184" t="s">
        <v>598</v>
      </c>
      <c r="M47" s="1117"/>
      <c r="O47" s="838" t="s">
        <v>1069</v>
      </c>
      <c r="P47" s="839"/>
    </row>
    <row r="48" spans="1:16" ht="14.5" customHeight="1" thickTop="1" thickBot="1" x14ac:dyDescent="0.4">
      <c r="A48" s="1118" t="s">
        <v>593</v>
      </c>
      <c r="B48" s="1119" t="s">
        <v>594</v>
      </c>
      <c r="C48" s="183">
        <v>10</v>
      </c>
      <c r="D48" s="184"/>
      <c r="E48" s="184"/>
      <c r="F48" s="184"/>
      <c r="G48" s="184"/>
      <c r="H48" s="184"/>
      <c r="I48" s="184"/>
      <c r="J48" s="184"/>
      <c r="K48" s="184"/>
      <c r="L48" s="184"/>
      <c r="M48" s="1117"/>
      <c r="N48" s="185">
        <v>10</v>
      </c>
      <c r="O48" s="848" t="s">
        <v>1071</v>
      </c>
      <c r="P48" s="849"/>
    </row>
    <row r="49" spans="1:14" ht="15.5" thickTop="1" thickBot="1" x14ac:dyDescent="0.4">
      <c r="A49" s="1118"/>
      <c r="B49" s="1119"/>
      <c r="C49" s="183"/>
      <c r="M49" s="1117"/>
      <c r="N49" s="185"/>
    </row>
    <row r="50" spans="1:14" ht="15.5" thickTop="1" thickBot="1" x14ac:dyDescent="0.4">
      <c r="A50" s="1118"/>
      <c r="B50" s="1119"/>
      <c r="C50" s="183">
        <v>9</v>
      </c>
      <c r="M50" s="1117"/>
      <c r="N50" s="185">
        <v>9</v>
      </c>
    </row>
    <row r="51" spans="1:14" ht="15.5" thickTop="1" thickBot="1" x14ac:dyDescent="0.4">
      <c r="A51" s="1118"/>
      <c r="B51" s="1119"/>
      <c r="C51" s="183"/>
      <c r="M51" s="1117"/>
      <c r="N51" s="185"/>
    </row>
    <row r="52" spans="1:14" ht="15.5" thickTop="1" thickBot="1" x14ac:dyDescent="0.4">
      <c r="A52" s="1118"/>
      <c r="B52" s="1119"/>
      <c r="C52" s="183">
        <v>8</v>
      </c>
      <c r="M52" s="1117"/>
      <c r="N52" s="185">
        <v>8</v>
      </c>
    </row>
    <row r="53" spans="1:14" ht="15.5" thickTop="1" thickBot="1" x14ac:dyDescent="0.4">
      <c r="A53" s="1118"/>
      <c r="B53" s="1119"/>
      <c r="C53" s="183"/>
      <c r="M53" s="1117"/>
      <c r="N53" s="185"/>
    </row>
    <row r="54" spans="1:14" ht="15.5" thickTop="1" thickBot="1" x14ac:dyDescent="0.4">
      <c r="A54" s="1118"/>
      <c r="B54" s="1119"/>
      <c r="C54" s="183">
        <v>7</v>
      </c>
      <c r="M54" s="1117"/>
      <c r="N54" s="185">
        <v>7</v>
      </c>
    </row>
    <row r="55" spans="1:14" ht="15.5" thickTop="1" thickBot="1" x14ac:dyDescent="0.4">
      <c r="A55" s="1118"/>
      <c r="B55" s="1119" t="s">
        <v>595</v>
      </c>
      <c r="C55" s="183"/>
      <c r="M55" s="1117"/>
      <c r="N55" s="185"/>
    </row>
    <row r="56" spans="1:14" ht="15.5" thickTop="1" thickBot="1" x14ac:dyDescent="0.4">
      <c r="A56" s="1118"/>
      <c r="B56" s="1119"/>
      <c r="C56" s="183">
        <v>6</v>
      </c>
      <c r="M56" s="1117"/>
      <c r="N56" s="185">
        <v>6</v>
      </c>
    </row>
    <row r="57" spans="1:14" ht="15.5" thickTop="1" thickBot="1" x14ac:dyDescent="0.4">
      <c r="A57" s="1118"/>
      <c r="B57" s="1119"/>
      <c r="C57" s="183"/>
      <c r="M57" s="1117"/>
      <c r="N57" s="185"/>
    </row>
    <row r="58" spans="1:14" ht="15.5" thickTop="1" thickBot="1" x14ac:dyDescent="0.4">
      <c r="A58" s="1118"/>
      <c r="B58" s="1119"/>
      <c r="C58" s="183">
        <v>5</v>
      </c>
      <c r="M58" s="1117"/>
      <c r="N58" s="185">
        <v>5</v>
      </c>
    </row>
    <row r="59" spans="1:14" ht="15.5" thickTop="1" thickBot="1" x14ac:dyDescent="0.4">
      <c r="A59" s="1118"/>
      <c r="B59" s="1119"/>
      <c r="C59" s="183"/>
      <c r="M59" s="1117"/>
      <c r="N59" s="185"/>
    </row>
    <row r="60" spans="1:14" ht="15.5" thickTop="1" thickBot="1" x14ac:dyDescent="0.4">
      <c r="A60" s="1118"/>
      <c r="B60" s="1119"/>
      <c r="C60" s="183">
        <v>4</v>
      </c>
      <c r="M60" s="1117"/>
      <c r="N60" s="185">
        <v>4</v>
      </c>
    </row>
    <row r="61" spans="1:14" ht="15.5" thickTop="1" thickBot="1" x14ac:dyDescent="0.4">
      <c r="A61" s="1118"/>
      <c r="B61" s="1119"/>
      <c r="C61" s="183"/>
      <c r="M61" s="1117"/>
      <c r="N61" s="185"/>
    </row>
    <row r="62" spans="1:14" ht="15.5" thickTop="1" thickBot="1" x14ac:dyDescent="0.4">
      <c r="A62" s="1118"/>
      <c r="B62" s="1119" t="s">
        <v>596</v>
      </c>
      <c r="C62" s="183">
        <v>3</v>
      </c>
      <c r="M62" s="1117"/>
      <c r="N62" s="185">
        <v>3</v>
      </c>
    </row>
    <row r="63" spans="1:14" ht="15.5" thickTop="1" thickBot="1" x14ac:dyDescent="0.4">
      <c r="A63" s="1118"/>
      <c r="B63" s="1119"/>
      <c r="C63" s="183"/>
      <c r="M63" s="1117"/>
      <c r="N63" s="185"/>
    </row>
    <row r="64" spans="1:14" ht="15.5" thickTop="1" thickBot="1" x14ac:dyDescent="0.4">
      <c r="A64" s="1118"/>
      <c r="B64" s="1119"/>
      <c r="C64" s="183">
        <v>2</v>
      </c>
      <c r="M64" s="1117"/>
      <c r="N64" s="185">
        <v>2</v>
      </c>
    </row>
    <row r="65" spans="1:14" ht="15.5" thickTop="1" thickBot="1" x14ac:dyDescent="0.4">
      <c r="A65" s="1118"/>
      <c r="B65" s="1119"/>
      <c r="C65" s="183"/>
      <c r="M65" s="1117"/>
      <c r="N65" s="185"/>
    </row>
    <row r="66" spans="1:14" ht="15.5" thickTop="1" thickBot="1" x14ac:dyDescent="0.4">
      <c r="A66" s="1118"/>
      <c r="B66" s="1119"/>
      <c r="C66" s="183">
        <v>1</v>
      </c>
      <c r="M66" s="1117"/>
      <c r="N66" s="185">
        <v>1</v>
      </c>
    </row>
    <row r="67" spans="1:14" ht="15.5" thickTop="1" thickBot="1" x14ac:dyDescent="0.4">
      <c r="A67" s="1118"/>
      <c r="B67" s="1119"/>
      <c r="C67" s="183"/>
      <c r="M67" s="1117"/>
      <c r="N67" s="185"/>
    </row>
    <row r="68" spans="1:14" ht="15.5" thickTop="1" thickBot="1" x14ac:dyDescent="0.4">
      <c r="A68" s="1118"/>
      <c r="B68" s="1119"/>
      <c r="C68" s="183"/>
      <c r="N68" s="185"/>
    </row>
    <row r="69" spans="1:14" ht="15" thickTop="1" x14ac:dyDescent="0.35"/>
    <row r="70" spans="1:14" x14ac:dyDescent="0.35">
      <c r="D70" s="184">
        <v>1</v>
      </c>
      <c r="E70" s="184">
        <v>2</v>
      </c>
      <c r="F70" s="184">
        <v>3</v>
      </c>
      <c r="G70" s="184">
        <v>4</v>
      </c>
      <c r="H70" s="184">
        <v>5</v>
      </c>
      <c r="I70" s="184">
        <v>6</v>
      </c>
      <c r="J70" s="184">
        <v>7</v>
      </c>
      <c r="K70" s="184">
        <v>8</v>
      </c>
      <c r="L70" s="184" t="s">
        <v>598</v>
      </c>
    </row>
    <row r="71" spans="1:14" ht="30.65" customHeight="1" x14ac:dyDescent="0.35">
      <c r="D71" s="1115" t="s">
        <v>596</v>
      </c>
      <c r="E71" s="1115"/>
      <c r="F71" s="1115"/>
      <c r="G71" s="1115" t="s">
        <v>595</v>
      </c>
      <c r="H71" s="1115"/>
      <c r="I71" s="1115"/>
      <c r="J71" s="1115" t="s">
        <v>594</v>
      </c>
      <c r="K71" s="1115"/>
      <c r="L71" s="1115"/>
    </row>
    <row r="72" spans="1:14" x14ac:dyDescent="0.35">
      <c r="C72" s="181"/>
      <c r="D72" s="1116" t="s">
        <v>597</v>
      </c>
      <c r="E72" s="1116"/>
      <c r="F72" s="1116"/>
      <c r="G72" s="1116"/>
      <c r="H72" s="1116"/>
      <c r="I72" s="1116"/>
      <c r="J72" s="1116"/>
      <c r="K72" s="1116"/>
      <c r="L72" s="1116"/>
    </row>
    <row r="73" spans="1:14" x14ac:dyDescent="0.35">
      <c r="C73" s="181"/>
      <c r="D73" s="1116"/>
      <c r="E73" s="1116"/>
      <c r="F73" s="1116"/>
      <c r="G73" s="1116"/>
      <c r="H73" s="1116"/>
      <c r="I73" s="1116"/>
      <c r="J73" s="1116"/>
      <c r="K73" s="1116"/>
      <c r="L73" s="1116"/>
    </row>
    <row r="74" spans="1:14" ht="15" thickBot="1" x14ac:dyDescent="0.4"/>
    <row r="75" spans="1:14" ht="15.5" thickTop="1" thickBot="1" x14ac:dyDescent="0.4">
      <c r="D75" s="843" t="s">
        <v>592</v>
      </c>
      <c r="E75" s="844"/>
      <c r="F75" s="844"/>
      <c r="G75" s="844"/>
      <c r="H75" s="844"/>
      <c r="I75" s="844"/>
      <c r="J75" s="844"/>
      <c r="K75" s="844"/>
      <c r="L75" s="845"/>
    </row>
    <row r="76" spans="1:14" ht="15.5" thickTop="1" thickBot="1" x14ac:dyDescent="0.4"/>
    <row r="77" spans="1:14" ht="16" customHeight="1" thickTop="1" x14ac:dyDescent="0.45">
      <c r="D77" s="1149" t="s">
        <v>617</v>
      </c>
      <c r="E77" s="1150"/>
      <c r="F77" s="1151"/>
      <c r="G77" s="1149" t="s">
        <v>617</v>
      </c>
      <c r="H77" s="1150"/>
      <c r="I77" s="1151"/>
      <c r="J77" s="1149" t="s">
        <v>617</v>
      </c>
      <c r="K77" s="1150"/>
      <c r="L77" s="1151"/>
    </row>
    <row r="78" spans="1:14" ht="16" x14ac:dyDescent="0.45">
      <c r="D78" s="1129" t="s">
        <v>618</v>
      </c>
      <c r="E78" s="1130"/>
      <c r="F78" s="1131"/>
      <c r="G78" s="1129" t="s">
        <v>619</v>
      </c>
      <c r="H78" s="1130"/>
      <c r="I78" s="1131"/>
      <c r="J78" s="1129" t="s">
        <v>620</v>
      </c>
      <c r="K78" s="1130"/>
      <c r="L78" s="1131"/>
    </row>
    <row r="79" spans="1:14" ht="14.5" customHeight="1" x14ac:dyDescent="0.35">
      <c r="D79" s="1145" t="s">
        <v>599</v>
      </c>
      <c r="E79" s="1146"/>
      <c r="F79" s="1147"/>
      <c r="G79" s="1145" t="s">
        <v>600</v>
      </c>
      <c r="H79" s="1146"/>
      <c r="I79" s="1147"/>
      <c r="J79" s="1145" t="s">
        <v>601</v>
      </c>
      <c r="K79" s="1146"/>
      <c r="L79" s="1147"/>
    </row>
    <row r="80" spans="1:14" ht="14.5" customHeight="1" x14ac:dyDescent="0.35">
      <c r="D80" s="1145"/>
      <c r="E80" s="1146"/>
      <c r="F80" s="1147"/>
      <c r="G80" s="1145"/>
      <c r="H80" s="1146"/>
      <c r="I80" s="1147"/>
      <c r="J80" s="1145"/>
      <c r="K80" s="1146"/>
      <c r="L80" s="1147"/>
    </row>
    <row r="81" spans="2:12" ht="16" customHeight="1" thickBot="1" x14ac:dyDescent="0.5">
      <c r="D81" s="1133" t="s">
        <v>602</v>
      </c>
      <c r="E81" s="1134"/>
      <c r="F81" s="1135"/>
      <c r="G81" s="1133" t="s">
        <v>603</v>
      </c>
      <c r="H81" s="1134"/>
      <c r="I81" s="1135"/>
      <c r="J81" s="1133" t="s">
        <v>604</v>
      </c>
      <c r="K81" s="1134"/>
      <c r="L81" s="1135"/>
    </row>
    <row r="82" spans="2:12" ht="16" customHeight="1" thickTop="1" x14ac:dyDescent="0.45">
      <c r="D82" s="1157" t="s">
        <v>605</v>
      </c>
      <c r="E82" s="1153"/>
      <c r="F82" s="1156"/>
      <c r="G82" s="1152" t="s">
        <v>605</v>
      </c>
      <c r="H82" s="1153"/>
      <c r="I82" s="1156"/>
      <c r="J82" s="1152" t="s">
        <v>605</v>
      </c>
      <c r="K82" s="1153"/>
      <c r="L82" s="1154"/>
    </row>
    <row r="83" spans="2:12" ht="16" customHeight="1" x14ac:dyDescent="0.45">
      <c r="D83" s="1129" t="s">
        <v>622</v>
      </c>
      <c r="E83" s="1130"/>
      <c r="F83" s="1148"/>
      <c r="G83" s="1155" t="s">
        <v>619</v>
      </c>
      <c r="H83" s="1130"/>
      <c r="I83" s="1148"/>
      <c r="J83" s="1155" t="s">
        <v>620</v>
      </c>
      <c r="K83" s="1130"/>
      <c r="L83" s="1131"/>
    </row>
    <row r="84" spans="2:12" ht="16" customHeight="1" x14ac:dyDescent="0.35">
      <c r="D84" s="1132" t="s">
        <v>606</v>
      </c>
      <c r="E84" s="1121"/>
      <c r="F84" s="1142"/>
      <c r="G84" s="1120" t="s">
        <v>607</v>
      </c>
      <c r="H84" s="1121"/>
      <c r="I84" s="1142"/>
      <c r="J84" s="1120" t="s">
        <v>608</v>
      </c>
      <c r="K84" s="1121"/>
      <c r="L84" s="1122"/>
    </row>
    <row r="85" spans="2:12" ht="16" customHeight="1" x14ac:dyDescent="0.35">
      <c r="D85" s="1132"/>
      <c r="E85" s="1121"/>
      <c r="F85" s="1142"/>
      <c r="G85" s="1120"/>
      <c r="H85" s="1121"/>
      <c r="I85" s="1142"/>
      <c r="J85" s="1120"/>
      <c r="K85" s="1121"/>
      <c r="L85" s="1122"/>
    </row>
    <row r="86" spans="2:12" ht="16" customHeight="1" thickBot="1" x14ac:dyDescent="0.5">
      <c r="D86" s="1144" t="s">
        <v>609</v>
      </c>
      <c r="E86" s="1124"/>
      <c r="F86" s="1143"/>
      <c r="G86" s="1123" t="s">
        <v>610</v>
      </c>
      <c r="H86" s="1124"/>
      <c r="I86" s="1143"/>
      <c r="J86" s="1123" t="s">
        <v>603</v>
      </c>
      <c r="K86" s="1124"/>
      <c r="L86" s="1125"/>
    </row>
    <row r="87" spans="2:12" ht="16" customHeight="1" thickTop="1" x14ac:dyDescent="0.45">
      <c r="D87" s="1126" t="s">
        <v>621</v>
      </c>
      <c r="E87" s="1127"/>
      <c r="F87" s="1128"/>
      <c r="G87" s="1126" t="s">
        <v>621</v>
      </c>
      <c r="H87" s="1127"/>
      <c r="I87" s="1128"/>
      <c r="J87" s="1126" t="s">
        <v>621</v>
      </c>
      <c r="K87" s="1127"/>
      <c r="L87" s="1128"/>
    </row>
    <row r="88" spans="2:12" ht="16" x14ac:dyDescent="0.45">
      <c r="D88" s="1129" t="s">
        <v>618</v>
      </c>
      <c r="E88" s="1130"/>
      <c r="F88" s="1131"/>
      <c r="G88" s="1129" t="s">
        <v>619</v>
      </c>
      <c r="H88" s="1130"/>
      <c r="I88" s="1131"/>
      <c r="J88" s="1129" t="s">
        <v>620</v>
      </c>
      <c r="K88" s="1130"/>
      <c r="L88" s="1131"/>
    </row>
    <row r="89" spans="2:12" x14ac:dyDescent="0.35">
      <c r="D89" s="1145" t="s">
        <v>611</v>
      </c>
      <c r="E89" s="1146"/>
      <c r="F89" s="1147"/>
      <c r="G89" s="1132" t="s">
        <v>612</v>
      </c>
      <c r="H89" s="1121"/>
      <c r="I89" s="1122"/>
      <c r="J89" s="1145" t="s">
        <v>613</v>
      </c>
      <c r="K89" s="1146"/>
      <c r="L89" s="1147"/>
    </row>
    <row r="90" spans="2:12" ht="14.15" customHeight="1" x14ac:dyDescent="0.35">
      <c r="D90" s="1145"/>
      <c r="E90" s="1146"/>
      <c r="F90" s="1147"/>
      <c r="G90" s="1132"/>
      <c r="H90" s="1121"/>
      <c r="I90" s="1122"/>
      <c r="J90" s="1145"/>
      <c r="K90" s="1146"/>
      <c r="L90" s="1147"/>
    </row>
    <row r="91" spans="2:12" ht="14.5" customHeight="1" thickBot="1" x14ac:dyDescent="0.5">
      <c r="D91" s="1133" t="s">
        <v>614</v>
      </c>
      <c r="E91" s="1134"/>
      <c r="F91" s="1135"/>
      <c r="G91" s="1133" t="s">
        <v>615</v>
      </c>
      <c r="H91" s="1134"/>
      <c r="I91" s="1135"/>
      <c r="J91" s="1133" t="s">
        <v>616</v>
      </c>
      <c r="K91" s="1134"/>
      <c r="L91" s="1135"/>
    </row>
    <row r="92" spans="2:12" ht="16" customHeight="1" thickTop="1" x14ac:dyDescent="0.45">
      <c r="D92" s="187"/>
      <c r="G92" s="187"/>
      <c r="J92" s="187"/>
    </row>
    <row r="93" spans="2:12" ht="14.5" customHeight="1" x14ac:dyDescent="0.45">
      <c r="D93" s="187"/>
      <c r="G93" s="187"/>
      <c r="J93" s="187"/>
    </row>
    <row r="94" spans="2:12" ht="16" customHeight="1" x14ac:dyDescent="0.55000000000000004">
      <c r="B94" s="188" t="str">
        <f>[1]IND!$J$23</f>
        <v>MI EMPRESA</v>
      </c>
      <c r="C94" s="189" t="s">
        <v>623</v>
      </c>
      <c r="D94" s="190"/>
    </row>
    <row r="95" spans="2:12" ht="16" customHeight="1" thickBot="1" x14ac:dyDescent="0.5">
      <c r="B95" s="156"/>
      <c r="C95" s="156"/>
      <c r="D95" s="156"/>
    </row>
    <row r="96" spans="2:12" ht="29.15" customHeight="1" thickTop="1" thickBot="1" x14ac:dyDescent="0.4">
      <c r="B96" s="191" t="s">
        <v>624</v>
      </c>
      <c r="C96" s="1162" t="s">
        <v>625</v>
      </c>
      <c r="D96" s="1162"/>
      <c r="E96" s="1162"/>
      <c r="F96" s="1162"/>
      <c r="G96" s="1162"/>
      <c r="H96" s="1162" t="s">
        <v>626</v>
      </c>
      <c r="I96" s="1162"/>
      <c r="J96" s="1162"/>
      <c r="K96" s="1162"/>
      <c r="L96" s="1162"/>
    </row>
    <row r="97" spans="2:12" ht="14.5" customHeight="1" thickTop="1" thickBot="1" x14ac:dyDescent="0.5">
      <c r="B97" s="156"/>
      <c r="C97" s="156"/>
      <c r="D97" s="156"/>
    </row>
    <row r="98" spans="2:12" ht="14.5" customHeight="1" thickTop="1" thickBot="1" x14ac:dyDescent="0.5">
      <c r="B98" s="1173" t="s">
        <v>555</v>
      </c>
      <c r="C98" s="1163"/>
      <c r="D98" s="1164"/>
      <c r="E98" s="1164"/>
      <c r="F98" s="1164"/>
      <c r="G98" s="1165"/>
      <c r="H98" s="1166"/>
      <c r="I98" s="1164"/>
      <c r="J98" s="1164"/>
      <c r="K98" s="1164"/>
      <c r="L98" s="1165"/>
    </row>
    <row r="99" spans="2:12" ht="14.5" customHeight="1" thickTop="1" thickBot="1" x14ac:dyDescent="0.5">
      <c r="B99" s="1174"/>
      <c r="C99" s="1136"/>
      <c r="D99" s="1137"/>
      <c r="E99" s="1137"/>
      <c r="F99" s="1137"/>
      <c r="G99" s="1138"/>
      <c r="H99" s="1161"/>
      <c r="I99" s="1137"/>
      <c r="J99" s="1137"/>
      <c r="K99" s="1137"/>
      <c r="L99" s="1138"/>
    </row>
    <row r="100" spans="2:12" ht="14.5" customHeight="1" thickTop="1" thickBot="1" x14ac:dyDescent="0.5">
      <c r="B100" s="1174"/>
      <c r="C100" s="1136"/>
      <c r="D100" s="1137"/>
      <c r="E100" s="1137"/>
      <c r="F100" s="1137"/>
      <c r="G100" s="1138"/>
      <c r="H100" s="1161"/>
      <c r="I100" s="1137"/>
      <c r="J100" s="1137"/>
      <c r="K100" s="1137"/>
      <c r="L100" s="1138"/>
    </row>
    <row r="101" spans="2:12" ht="17" thickTop="1" thickBot="1" x14ac:dyDescent="0.5">
      <c r="B101" s="1174"/>
      <c r="C101" s="1136"/>
      <c r="D101" s="1137"/>
      <c r="E101" s="1137"/>
      <c r="F101" s="1137"/>
      <c r="G101" s="1138"/>
      <c r="H101" s="1161"/>
      <c r="I101" s="1137"/>
      <c r="J101" s="1137"/>
      <c r="K101" s="1137"/>
      <c r="L101" s="1138"/>
    </row>
    <row r="102" spans="2:12" ht="14.5" customHeight="1" thickTop="1" thickBot="1" x14ac:dyDescent="0.5">
      <c r="B102" s="1175"/>
      <c r="C102" s="1139"/>
      <c r="D102" s="1140"/>
      <c r="E102" s="1140"/>
      <c r="F102" s="1140"/>
      <c r="G102" s="1141"/>
      <c r="H102" s="1168"/>
      <c r="I102" s="1140"/>
      <c r="J102" s="1140"/>
      <c r="K102" s="1140"/>
      <c r="L102" s="1141"/>
    </row>
    <row r="103" spans="2:12" ht="14.5" customHeight="1" thickTop="1" thickBot="1" x14ac:dyDescent="0.5">
      <c r="B103" s="1174" t="s">
        <v>557</v>
      </c>
      <c r="C103" s="1167"/>
      <c r="D103" s="1159"/>
      <c r="E103" s="1159"/>
      <c r="F103" s="1159"/>
      <c r="G103" s="1160"/>
      <c r="H103" s="1158"/>
      <c r="I103" s="1159"/>
      <c r="J103" s="1159"/>
      <c r="K103" s="1159"/>
      <c r="L103" s="1160"/>
    </row>
    <row r="104" spans="2:12" ht="14.5" customHeight="1" thickTop="1" thickBot="1" x14ac:dyDescent="0.5">
      <c r="B104" s="1174"/>
      <c r="C104" s="1136"/>
      <c r="D104" s="1137"/>
      <c r="E104" s="1137"/>
      <c r="F104" s="1137"/>
      <c r="G104" s="1138"/>
      <c r="H104" s="1161"/>
      <c r="I104" s="1137"/>
      <c r="J104" s="1137"/>
      <c r="K104" s="1137"/>
      <c r="L104" s="1138"/>
    </row>
    <row r="105" spans="2:12" ht="14.5" customHeight="1" thickTop="1" thickBot="1" x14ac:dyDescent="0.5">
      <c r="B105" s="1174"/>
      <c r="C105" s="1136"/>
      <c r="D105" s="1137"/>
      <c r="E105" s="1137"/>
      <c r="F105" s="1137"/>
      <c r="G105" s="1138"/>
      <c r="H105" s="1161"/>
      <c r="I105" s="1137"/>
      <c r="J105" s="1137"/>
      <c r="K105" s="1137"/>
      <c r="L105" s="1138"/>
    </row>
    <row r="106" spans="2:12" ht="17" thickTop="1" thickBot="1" x14ac:dyDescent="0.5">
      <c r="B106" s="1174"/>
      <c r="C106" s="1136"/>
      <c r="D106" s="1137"/>
      <c r="E106" s="1137"/>
      <c r="F106" s="1137"/>
      <c r="G106" s="1138"/>
      <c r="H106" s="1161"/>
      <c r="I106" s="1137"/>
      <c r="J106" s="1137"/>
      <c r="K106" s="1137"/>
      <c r="L106" s="1138"/>
    </row>
    <row r="107" spans="2:12" ht="17" thickTop="1" thickBot="1" x14ac:dyDescent="0.5">
      <c r="B107" s="1174"/>
      <c r="C107" s="1169"/>
      <c r="D107" s="1170"/>
      <c r="E107" s="1170"/>
      <c r="F107" s="1170"/>
      <c r="G107" s="1171"/>
      <c r="H107" s="1172"/>
      <c r="I107" s="1170"/>
      <c r="J107" s="1170"/>
      <c r="K107" s="1170"/>
      <c r="L107" s="1171"/>
    </row>
    <row r="108" spans="2:12" ht="17.149999999999999" customHeight="1" thickTop="1" thickBot="1" x14ac:dyDescent="0.5">
      <c r="B108" s="1173" t="s">
        <v>559</v>
      </c>
      <c r="C108" s="1163"/>
      <c r="D108" s="1164"/>
      <c r="E108" s="1164"/>
      <c r="F108" s="1164"/>
      <c r="G108" s="1165"/>
      <c r="H108" s="1166"/>
      <c r="I108" s="1164"/>
      <c r="J108" s="1164"/>
      <c r="K108" s="1164"/>
      <c r="L108" s="1165"/>
    </row>
    <row r="109" spans="2:12" ht="17.149999999999999" customHeight="1" thickTop="1" thickBot="1" x14ac:dyDescent="0.5">
      <c r="B109" s="1174"/>
      <c r="C109" s="1136"/>
      <c r="D109" s="1137"/>
      <c r="E109" s="1137"/>
      <c r="F109" s="1137"/>
      <c r="G109" s="1138"/>
      <c r="H109" s="1161"/>
      <c r="I109" s="1137"/>
      <c r="J109" s="1137"/>
      <c r="K109" s="1137"/>
      <c r="L109" s="1138"/>
    </row>
    <row r="110" spans="2:12" ht="17" thickTop="1" thickBot="1" x14ac:dyDescent="0.5">
      <c r="B110" s="1174"/>
      <c r="C110" s="1136"/>
      <c r="D110" s="1137"/>
      <c r="E110" s="1137"/>
      <c r="F110" s="1137"/>
      <c r="G110" s="1138"/>
      <c r="H110" s="1161"/>
      <c r="I110" s="1137"/>
      <c r="J110" s="1137"/>
      <c r="K110" s="1137"/>
      <c r="L110" s="1138"/>
    </row>
    <row r="111" spans="2:12" ht="17" thickTop="1" thickBot="1" x14ac:dyDescent="0.5">
      <c r="B111" s="1174"/>
      <c r="C111" s="1136"/>
      <c r="D111" s="1137"/>
      <c r="E111" s="1137"/>
      <c r="F111" s="1137"/>
      <c r="G111" s="1138"/>
      <c r="H111" s="1161"/>
      <c r="I111" s="1137"/>
      <c r="J111" s="1137"/>
      <c r="K111" s="1137"/>
      <c r="L111" s="1138"/>
    </row>
    <row r="112" spans="2:12" ht="17" thickTop="1" thickBot="1" x14ac:dyDescent="0.5">
      <c r="B112" s="1175"/>
      <c r="C112" s="1139"/>
      <c r="D112" s="1140"/>
      <c r="E112" s="1140"/>
      <c r="F112" s="1140"/>
      <c r="G112" s="1141"/>
      <c r="H112" s="1168"/>
      <c r="I112" s="1140"/>
      <c r="J112" s="1140"/>
      <c r="K112" s="1140"/>
      <c r="L112" s="1141"/>
    </row>
    <row r="113" spans="2:12" ht="17.149999999999999" customHeight="1" thickTop="1" thickBot="1" x14ac:dyDescent="0.5">
      <c r="B113" s="1174" t="s">
        <v>561</v>
      </c>
      <c r="C113" s="1167"/>
      <c r="D113" s="1159"/>
      <c r="E113" s="1159"/>
      <c r="F113" s="1159"/>
      <c r="G113" s="1160"/>
      <c r="H113" s="1158"/>
      <c r="I113" s="1159"/>
      <c r="J113" s="1159"/>
      <c r="K113" s="1159"/>
      <c r="L113" s="1160"/>
    </row>
    <row r="114" spans="2:12" ht="17.149999999999999" customHeight="1" thickTop="1" thickBot="1" x14ac:dyDescent="0.5">
      <c r="B114" s="1174"/>
      <c r="C114" s="1136"/>
      <c r="D114" s="1137"/>
      <c r="E114" s="1137"/>
      <c r="F114" s="1137"/>
      <c r="G114" s="1138"/>
      <c r="H114" s="1161"/>
      <c r="I114" s="1137"/>
      <c r="J114" s="1137"/>
      <c r="K114" s="1137"/>
      <c r="L114" s="1138"/>
    </row>
    <row r="115" spans="2:12" ht="17" thickTop="1" thickBot="1" x14ac:dyDescent="0.5">
      <c r="B115" s="1174"/>
      <c r="C115" s="1136"/>
      <c r="D115" s="1137"/>
      <c r="E115" s="1137"/>
      <c r="F115" s="1137"/>
      <c r="G115" s="1138"/>
      <c r="H115" s="1161"/>
      <c r="I115" s="1137"/>
      <c r="J115" s="1137"/>
      <c r="K115" s="1137"/>
      <c r="L115" s="1138"/>
    </row>
    <row r="116" spans="2:12" ht="17" thickTop="1" thickBot="1" x14ac:dyDescent="0.5">
      <c r="B116" s="1174"/>
      <c r="C116" s="1136"/>
      <c r="D116" s="1137"/>
      <c r="E116" s="1137"/>
      <c r="F116" s="1137"/>
      <c r="G116" s="1138"/>
      <c r="H116" s="1161"/>
      <c r="I116" s="1137"/>
      <c r="J116" s="1137"/>
      <c r="K116" s="1137"/>
      <c r="L116" s="1138"/>
    </row>
    <row r="117" spans="2:12" ht="17" thickTop="1" thickBot="1" x14ac:dyDescent="0.5">
      <c r="B117" s="1174"/>
      <c r="C117" s="1169"/>
      <c r="D117" s="1170"/>
      <c r="E117" s="1170"/>
      <c r="F117" s="1170"/>
      <c r="G117" s="1171"/>
      <c r="H117" s="1172"/>
      <c r="I117" s="1170"/>
      <c r="J117" s="1170"/>
      <c r="K117" s="1170"/>
      <c r="L117" s="1171"/>
    </row>
    <row r="118" spans="2:12" ht="17.149999999999999" customHeight="1" thickTop="1" thickBot="1" x14ac:dyDescent="0.5">
      <c r="B118" s="1173" t="s">
        <v>562</v>
      </c>
      <c r="C118" s="1163"/>
      <c r="D118" s="1164"/>
      <c r="E118" s="1164"/>
      <c r="F118" s="1164"/>
      <c r="G118" s="1165"/>
      <c r="H118" s="1166"/>
      <c r="I118" s="1164"/>
      <c r="J118" s="1164"/>
      <c r="K118" s="1164"/>
      <c r="L118" s="1165"/>
    </row>
    <row r="119" spans="2:12" ht="17.149999999999999" customHeight="1" thickTop="1" thickBot="1" x14ac:dyDescent="0.5">
      <c r="B119" s="1174"/>
      <c r="C119" s="1136"/>
      <c r="D119" s="1137"/>
      <c r="E119" s="1137"/>
      <c r="F119" s="1137"/>
      <c r="G119" s="1138"/>
      <c r="H119" s="1161"/>
      <c r="I119" s="1137"/>
      <c r="J119" s="1137"/>
      <c r="K119" s="1137"/>
      <c r="L119" s="1138"/>
    </row>
    <row r="120" spans="2:12" ht="17" thickTop="1" thickBot="1" x14ac:dyDescent="0.5">
      <c r="B120" s="1174"/>
      <c r="C120" s="1136"/>
      <c r="D120" s="1137"/>
      <c r="E120" s="1137"/>
      <c r="F120" s="1137"/>
      <c r="G120" s="1138"/>
      <c r="H120" s="1161"/>
      <c r="I120" s="1137"/>
      <c r="J120" s="1137"/>
      <c r="K120" s="1137"/>
      <c r="L120" s="1138"/>
    </row>
    <row r="121" spans="2:12" ht="17" thickTop="1" thickBot="1" x14ac:dyDescent="0.5">
      <c r="B121" s="1174"/>
      <c r="C121" s="1136"/>
      <c r="D121" s="1137"/>
      <c r="E121" s="1137"/>
      <c r="F121" s="1137"/>
      <c r="G121" s="1138"/>
      <c r="H121" s="1161"/>
      <c r="I121" s="1137"/>
      <c r="J121" s="1137"/>
      <c r="K121" s="1137"/>
      <c r="L121" s="1138"/>
    </row>
    <row r="122" spans="2:12" ht="17" thickTop="1" thickBot="1" x14ac:dyDescent="0.5">
      <c r="B122" s="1175"/>
      <c r="C122" s="1139"/>
      <c r="D122" s="1140"/>
      <c r="E122" s="1140"/>
      <c r="F122" s="1140"/>
      <c r="G122" s="1141"/>
      <c r="H122" s="1168"/>
      <c r="I122" s="1140"/>
      <c r="J122" s="1140"/>
      <c r="K122" s="1140"/>
      <c r="L122" s="1141"/>
    </row>
    <row r="123" spans="2:12" ht="15" thickTop="1" x14ac:dyDescent="0.35"/>
  </sheetData>
  <mergeCells count="166">
    <mergeCell ref="C122:G122"/>
    <mergeCell ref="H122:L122"/>
    <mergeCell ref="B98:B102"/>
    <mergeCell ref="B103:B107"/>
    <mergeCell ref="B108:B112"/>
    <mergeCell ref="B113:B117"/>
    <mergeCell ref="B118:B122"/>
    <mergeCell ref="C119:G119"/>
    <mergeCell ref="H119:L119"/>
    <mergeCell ref="C120:G120"/>
    <mergeCell ref="H120:L120"/>
    <mergeCell ref="C121:G121"/>
    <mergeCell ref="H121:L121"/>
    <mergeCell ref="C116:G116"/>
    <mergeCell ref="H116:L116"/>
    <mergeCell ref="C117:G117"/>
    <mergeCell ref="H117:L117"/>
    <mergeCell ref="C118:G118"/>
    <mergeCell ref="H118:L118"/>
    <mergeCell ref="C113:G113"/>
    <mergeCell ref="H113:L113"/>
    <mergeCell ref="C114:G114"/>
    <mergeCell ref="H114:L114"/>
    <mergeCell ref="C115:G115"/>
    <mergeCell ref="H115:L115"/>
    <mergeCell ref="C110:G110"/>
    <mergeCell ref="H110:L110"/>
    <mergeCell ref="C111:G111"/>
    <mergeCell ref="H111:L111"/>
    <mergeCell ref="C112:G112"/>
    <mergeCell ref="H112:L112"/>
    <mergeCell ref="C107:G107"/>
    <mergeCell ref="H107:L107"/>
    <mergeCell ref="C108:G108"/>
    <mergeCell ref="H108:L108"/>
    <mergeCell ref="C109:G109"/>
    <mergeCell ref="H109:L109"/>
    <mergeCell ref="H103:L103"/>
    <mergeCell ref="C104:G104"/>
    <mergeCell ref="H104:L104"/>
    <mergeCell ref="C105:G105"/>
    <mergeCell ref="H105:L105"/>
    <mergeCell ref="C106:G106"/>
    <mergeCell ref="H106:L106"/>
    <mergeCell ref="H96:L96"/>
    <mergeCell ref="C96:G96"/>
    <mergeCell ref="C98:G98"/>
    <mergeCell ref="H98:L98"/>
    <mergeCell ref="C99:G99"/>
    <mergeCell ref="C103:G103"/>
    <mergeCell ref="H99:L99"/>
    <mergeCell ref="H100:L100"/>
    <mergeCell ref="H101:L101"/>
    <mergeCell ref="H102:L102"/>
    <mergeCell ref="D75:L75"/>
    <mergeCell ref="D83:F83"/>
    <mergeCell ref="J77:L77"/>
    <mergeCell ref="D78:F78"/>
    <mergeCell ref="G78:I78"/>
    <mergeCell ref="J78:L78"/>
    <mergeCell ref="D79:F80"/>
    <mergeCell ref="G79:I80"/>
    <mergeCell ref="J79:L80"/>
    <mergeCell ref="D77:F77"/>
    <mergeCell ref="G77:I77"/>
    <mergeCell ref="J82:L82"/>
    <mergeCell ref="J83:L83"/>
    <mergeCell ref="G82:I82"/>
    <mergeCell ref="G83:I83"/>
    <mergeCell ref="D82:F82"/>
    <mergeCell ref="D81:F81"/>
    <mergeCell ref="G81:I81"/>
    <mergeCell ref="J81:L81"/>
    <mergeCell ref="J84:L85"/>
    <mergeCell ref="J86:L86"/>
    <mergeCell ref="G87:I87"/>
    <mergeCell ref="G88:I88"/>
    <mergeCell ref="G89:I90"/>
    <mergeCell ref="G91:I91"/>
    <mergeCell ref="C100:G100"/>
    <mergeCell ref="C101:G101"/>
    <mergeCell ref="C102:G102"/>
    <mergeCell ref="G84:I85"/>
    <mergeCell ref="G86:I86"/>
    <mergeCell ref="D84:F85"/>
    <mergeCell ref="D86:F86"/>
    <mergeCell ref="D87:F87"/>
    <mergeCell ref="D88:F88"/>
    <mergeCell ref="D89:F90"/>
    <mergeCell ref="D91:F91"/>
    <mergeCell ref="J87:L87"/>
    <mergeCell ref="J88:L88"/>
    <mergeCell ref="J89:L90"/>
    <mergeCell ref="J91:L91"/>
    <mergeCell ref="D71:F71"/>
    <mergeCell ref="G71:I71"/>
    <mergeCell ref="J71:L71"/>
    <mergeCell ref="D72:L73"/>
    <mergeCell ref="M47:M67"/>
    <mergeCell ref="A48:A68"/>
    <mergeCell ref="B48:B54"/>
    <mergeCell ref="B55:B61"/>
    <mergeCell ref="B62:B68"/>
    <mergeCell ref="D40:E40"/>
    <mergeCell ref="D41:E41"/>
    <mergeCell ref="D42:E42"/>
    <mergeCell ref="A43:B43"/>
    <mergeCell ref="C43:E43"/>
    <mergeCell ref="A46:N46"/>
    <mergeCell ref="A36:B36"/>
    <mergeCell ref="D36:E36"/>
    <mergeCell ref="A37:B37"/>
    <mergeCell ref="D37:E37"/>
    <mergeCell ref="D38:E38"/>
    <mergeCell ref="D39:E39"/>
    <mergeCell ref="H30:L30"/>
    <mergeCell ref="C31:E31"/>
    <mergeCell ref="D33:E33"/>
    <mergeCell ref="A34:B34"/>
    <mergeCell ref="D34:E34"/>
    <mergeCell ref="A35:B35"/>
    <mergeCell ref="D35:E35"/>
    <mergeCell ref="D23:E23"/>
    <mergeCell ref="D24:E24"/>
    <mergeCell ref="D25:E25"/>
    <mergeCell ref="D26:E26"/>
    <mergeCell ref="D27:E27"/>
    <mergeCell ref="A28:B28"/>
    <mergeCell ref="C28:E28"/>
    <mergeCell ref="A20:B20"/>
    <mergeCell ref="D20:E20"/>
    <mergeCell ref="A21:B21"/>
    <mergeCell ref="D21:E21"/>
    <mergeCell ref="A22:B22"/>
    <mergeCell ref="D22:E22"/>
    <mergeCell ref="A13:B13"/>
    <mergeCell ref="C13:E13"/>
    <mergeCell ref="H16:L16"/>
    <mergeCell ref="C17:E17"/>
    <mergeCell ref="D18:E18"/>
    <mergeCell ref="A19:B19"/>
    <mergeCell ref="D19:E19"/>
    <mergeCell ref="O47:P47"/>
    <mergeCell ref="N7:O7"/>
    <mergeCell ref="O48:P48"/>
    <mergeCell ref="C6:E6"/>
    <mergeCell ref="H6:I6"/>
    <mergeCell ref="J6:L6"/>
    <mergeCell ref="H8:I8"/>
    <mergeCell ref="J8:L8"/>
    <mergeCell ref="B1:L2"/>
    <mergeCell ref="A3:C3"/>
    <mergeCell ref="D3:I3"/>
    <mergeCell ref="N6:O6"/>
    <mergeCell ref="A11:B11"/>
    <mergeCell ref="H11:I11"/>
    <mergeCell ref="J11:L11"/>
    <mergeCell ref="A12:B12"/>
    <mergeCell ref="H12:I12"/>
    <mergeCell ref="J12:L12"/>
    <mergeCell ref="A9:B9"/>
    <mergeCell ref="H9:I9"/>
    <mergeCell ref="J9:L9"/>
    <mergeCell ref="A10:B10"/>
    <mergeCell ref="H10:I10"/>
    <mergeCell ref="J10:L10"/>
  </mergeCells>
  <conditionalFormatting sqref="H8:I12">
    <cfRule type="dataBar" priority="6">
      <dataBar>
        <cfvo type="min"/>
        <cfvo type="max"/>
        <color rgb="FF92D050"/>
      </dataBar>
    </cfRule>
  </conditionalFormatting>
  <conditionalFormatting sqref="J8:L12">
    <cfRule type="dataBar" priority="5">
      <dataBar>
        <cfvo type="min"/>
        <cfvo type="max"/>
        <color theme="5" tint="0.39997558519241921"/>
      </dataBar>
    </cfRule>
  </conditionalFormatting>
  <conditionalFormatting sqref="G8:G12">
    <cfRule type="dataBar" priority="4">
      <dataBar>
        <cfvo type="min"/>
        <cfvo type="max"/>
        <color theme="6" tint="0.59999389629810485"/>
      </dataBar>
    </cfRule>
  </conditionalFormatting>
  <conditionalFormatting sqref="G18:G27">
    <cfRule type="dataBar" priority="3">
      <dataBar>
        <cfvo type="min"/>
        <cfvo type="max"/>
        <color theme="6" tint="0.39997558519241921"/>
      </dataBar>
    </cfRule>
  </conditionalFormatting>
  <conditionalFormatting sqref="G33:G42">
    <cfRule type="dataBar" priority="2">
      <dataBar>
        <cfvo type="min"/>
        <cfvo type="max"/>
        <color theme="2" tint="-0.249977111117893"/>
      </dataBar>
    </cfRule>
  </conditionalFormatting>
  <conditionalFormatting sqref="G33:G42">
    <cfRule type="dataBar" priority="1">
      <dataBar>
        <cfvo type="min"/>
        <cfvo type="max"/>
        <color theme="6" tint="0.39997558519241921"/>
      </dataBar>
    </cfRule>
  </conditionalFormatting>
  <dataValidations count="1">
    <dataValidation type="whole" allowBlank="1" showInputMessage="1" showErrorMessage="1" errorTitle="ERROR" error="EL VALOR DEBE ESTAR ENTRE 1 Y 10" sqref="H18:L27 H33:L42" xr:uid="{00000000-0002-0000-0900-000000000000}">
      <formula1>1</formula1>
      <formula2>10</formula2>
    </dataValidation>
  </dataValidations>
  <hyperlinks>
    <hyperlink ref="N6:O6" location="INDICE!A1" display="IR AL INDICE" xr:uid="{00000000-0004-0000-0900-000000000000}"/>
    <hyperlink ref="O47:P47" location="INDICE!A1" display="IR AL INDICE" xr:uid="{00000000-0004-0000-0900-000001000000}"/>
    <hyperlink ref="N7:O7" location="'4.4 GE-MCK'!A48" display="IR AL FINAL" xr:uid="{00000000-0004-0000-0900-000002000000}"/>
    <hyperlink ref="O48:P48" location="'4.4 GE-MCK'!A1" display="IR AL INICIO" xr:uid="{00000000-0004-0000-0900-000003000000}"/>
  </hyperlinks>
  <pageMargins left="0.7" right="0.7" top="0.75" bottom="0.75" header="0.3" footer="0.3"/>
  <pageSetup orientation="portrait" horizontalDpi="4294967293" verticalDpi="0" r:id="rId1"/>
  <drawing r:id="rId2"/>
  <legacyDrawing r:id="rId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C5054A5-9365-4238-8A92-F9CA67917B61}">
  <sheetPr>
    <tabColor theme="7" tint="0.39997558519241921"/>
  </sheetPr>
  <dimension ref="A2:L148"/>
  <sheetViews>
    <sheetView topLeftCell="A19" workbookViewId="0">
      <selection activeCell="F129" sqref="F129:F146"/>
    </sheetView>
  </sheetViews>
  <sheetFormatPr baseColWidth="10" defaultRowHeight="14.5" x14ac:dyDescent="0.35"/>
  <cols>
    <col min="2" max="2" width="6.90625" customWidth="1"/>
    <col min="3" max="3" width="54.6328125" customWidth="1"/>
    <col min="4" max="4" width="13.81640625" customWidth="1"/>
  </cols>
  <sheetData>
    <row r="2" spans="1:12" x14ac:dyDescent="0.35">
      <c r="C2" t="s">
        <v>1251</v>
      </c>
    </row>
    <row r="4" spans="1:12" x14ac:dyDescent="0.35">
      <c r="C4" s="896"/>
      <c r="D4" s="896"/>
      <c r="E4" s="896"/>
      <c r="F4" s="896"/>
      <c r="G4" s="896"/>
    </row>
    <row r="5" spans="1:12" ht="29" x14ac:dyDescent="0.35">
      <c r="A5" s="1176" t="s">
        <v>1318</v>
      </c>
      <c r="B5" s="1176"/>
      <c r="C5" s="1176"/>
      <c r="D5" t="s">
        <v>183</v>
      </c>
      <c r="E5" s="1" t="s">
        <v>144</v>
      </c>
      <c r="F5" t="s">
        <v>1269</v>
      </c>
    </row>
    <row r="6" spans="1:12" ht="49.5" customHeight="1" x14ac:dyDescent="0.35">
      <c r="A6" s="1178" t="s">
        <v>1318</v>
      </c>
      <c r="B6" s="719">
        <v>1</v>
      </c>
      <c r="C6" s="753" t="s">
        <v>1254</v>
      </c>
      <c r="D6" s="719">
        <v>4</v>
      </c>
      <c r="E6" s="1176">
        <v>170</v>
      </c>
      <c r="F6" s="1177">
        <f>D23/E6</f>
        <v>0.61176470588235299</v>
      </c>
    </row>
    <row r="7" spans="1:12" ht="33" x14ac:dyDescent="0.35">
      <c r="A7" s="1178"/>
      <c r="B7" s="719">
        <v>2</v>
      </c>
      <c r="C7" s="753" t="s">
        <v>1255</v>
      </c>
      <c r="D7" s="719">
        <v>6</v>
      </c>
      <c r="E7" s="1176"/>
      <c r="F7" s="1177"/>
    </row>
    <row r="8" spans="1:12" ht="16.5" x14ac:dyDescent="0.35">
      <c r="A8" s="1178"/>
      <c r="B8" s="719">
        <v>3</v>
      </c>
      <c r="C8" s="753" t="s">
        <v>1256</v>
      </c>
      <c r="D8" s="719">
        <v>7</v>
      </c>
      <c r="E8" s="1176"/>
      <c r="F8" s="1177"/>
    </row>
    <row r="9" spans="1:12" ht="33" x14ac:dyDescent="0.35">
      <c r="A9" s="1178"/>
      <c r="B9" s="719">
        <v>4</v>
      </c>
      <c r="C9" s="753" t="s">
        <v>1252</v>
      </c>
      <c r="D9" s="719">
        <v>6</v>
      </c>
      <c r="E9" s="1176"/>
      <c r="F9" s="1177"/>
    </row>
    <row r="10" spans="1:12" ht="33" x14ac:dyDescent="0.35">
      <c r="A10" s="1178"/>
      <c r="B10" s="719">
        <v>5</v>
      </c>
      <c r="C10" s="753" t="s">
        <v>1257</v>
      </c>
      <c r="D10" s="719">
        <v>3</v>
      </c>
      <c r="E10" s="1176"/>
      <c r="F10" s="1177"/>
    </row>
    <row r="11" spans="1:12" ht="16.5" x14ac:dyDescent="0.35">
      <c r="A11" s="1178"/>
      <c r="B11" s="719">
        <v>6</v>
      </c>
      <c r="C11" s="753" t="s">
        <v>1258</v>
      </c>
      <c r="D11" s="719">
        <v>6</v>
      </c>
      <c r="E11" s="1176"/>
      <c r="F11" s="1177"/>
      <c r="H11" s="946" t="s">
        <v>1187</v>
      </c>
      <c r="I11" s="946"/>
      <c r="J11" s="946"/>
      <c r="K11" s="946"/>
      <c r="L11" s="946"/>
    </row>
    <row r="12" spans="1:12" ht="33" x14ac:dyDescent="0.35">
      <c r="A12" s="1178"/>
      <c r="B12" s="719">
        <v>7</v>
      </c>
      <c r="C12" s="753" t="s">
        <v>1259</v>
      </c>
      <c r="D12" s="719">
        <v>8</v>
      </c>
      <c r="E12" s="1176"/>
      <c r="F12" s="1177"/>
      <c r="H12" s="946" t="s">
        <v>1188</v>
      </c>
      <c r="I12" s="946"/>
      <c r="J12" s="946"/>
      <c r="K12" s="946"/>
      <c r="L12" s="946"/>
    </row>
    <row r="13" spans="1:12" ht="33" x14ac:dyDescent="0.35">
      <c r="A13" s="1178"/>
      <c r="B13" s="719">
        <v>8</v>
      </c>
      <c r="C13" s="753" t="s">
        <v>1260</v>
      </c>
      <c r="D13" s="719">
        <v>8</v>
      </c>
      <c r="E13" s="1176"/>
      <c r="F13" s="1177"/>
      <c r="H13" s="946" t="s">
        <v>1189</v>
      </c>
      <c r="I13" s="946"/>
      <c r="J13" s="946"/>
      <c r="K13" s="946"/>
      <c r="L13" s="946"/>
    </row>
    <row r="14" spans="1:12" ht="33" x14ac:dyDescent="0.35">
      <c r="A14" s="1178"/>
      <c r="B14" s="719">
        <v>9</v>
      </c>
      <c r="C14" s="753" t="s">
        <v>1261</v>
      </c>
      <c r="D14" s="719">
        <v>7</v>
      </c>
      <c r="E14" s="1176"/>
      <c r="F14" s="1177"/>
      <c r="H14" s="946" t="s">
        <v>1190</v>
      </c>
      <c r="I14" s="946"/>
      <c r="J14" s="946"/>
      <c r="K14" s="946"/>
      <c r="L14" s="946"/>
    </row>
    <row r="15" spans="1:12" ht="33" x14ac:dyDescent="0.35">
      <c r="A15" s="1178"/>
      <c r="B15" s="719">
        <v>10</v>
      </c>
      <c r="C15" s="753" t="s">
        <v>1262</v>
      </c>
      <c r="D15" s="719">
        <v>6</v>
      </c>
      <c r="E15" s="1176"/>
      <c r="F15" s="1177"/>
      <c r="H15" s="946" t="s">
        <v>1191</v>
      </c>
      <c r="I15" s="946"/>
      <c r="J15" s="946"/>
      <c r="K15" s="946"/>
      <c r="L15" s="946"/>
    </row>
    <row r="16" spans="1:12" ht="33" x14ac:dyDescent="0.35">
      <c r="A16" s="1178"/>
      <c r="B16" s="719">
        <v>11</v>
      </c>
      <c r="C16" s="753" t="s">
        <v>1263</v>
      </c>
      <c r="D16" s="719">
        <v>8</v>
      </c>
      <c r="E16" s="1176"/>
      <c r="F16" s="1177"/>
      <c r="H16" s="946" t="s">
        <v>1192</v>
      </c>
      <c r="I16" s="946"/>
      <c r="J16" s="946"/>
      <c r="K16" s="946"/>
      <c r="L16" s="946"/>
    </row>
    <row r="17" spans="1:12" ht="33" x14ac:dyDescent="0.35">
      <c r="A17" s="1178"/>
      <c r="B17" s="719">
        <v>12</v>
      </c>
      <c r="C17" s="753" t="s">
        <v>1264</v>
      </c>
      <c r="D17" s="719">
        <v>9</v>
      </c>
      <c r="E17" s="1176"/>
      <c r="F17" s="1177"/>
      <c r="H17" s="946" t="s">
        <v>1193</v>
      </c>
      <c r="I17" s="946"/>
      <c r="J17" s="946"/>
      <c r="K17" s="946"/>
      <c r="L17" s="946"/>
    </row>
    <row r="18" spans="1:12" ht="33" x14ac:dyDescent="0.35">
      <c r="A18" s="1178"/>
      <c r="B18" s="719">
        <v>13</v>
      </c>
      <c r="C18" s="753" t="s">
        <v>1265</v>
      </c>
      <c r="D18" s="719">
        <v>7</v>
      </c>
      <c r="E18" s="1176"/>
      <c r="F18" s="1177"/>
      <c r="H18" s="946" t="s">
        <v>1194</v>
      </c>
      <c r="I18" s="946"/>
      <c r="J18" s="946"/>
      <c r="K18" s="946"/>
      <c r="L18" s="946"/>
    </row>
    <row r="19" spans="1:12" ht="33" x14ac:dyDescent="0.35">
      <c r="A19" s="1178"/>
      <c r="B19" s="719">
        <v>14</v>
      </c>
      <c r="C19" s="753" t="s">
        <v>1266</v>
      </c>
      <c r="D19" s="719">
        <v>6</v>
      </c>
      <c r="E19" s="1176"/>
      <c r="F19" s="1177"/>
      <c r="H19" s="946" t="s">
        <v>1195</v>
      </c>
      <c r="I19" s="946"/>
      <c r="J19" s="946"/>
      <c r="K19" s="946"/>
      <c r="L19" s="946"/>
    </row>
    <row r="20" spans="1:12" ht="33" x14ac:dyDescent="0.35">
      <c r="A20" s="1178"/>
      <c r="B20" s="719">
        <v>15</v>
      </c>
      <c r="C20" s="753" t="s">
        <v>1267</v>
      </c>
      <c r="D20" s="719">
        <v>4</v>
      </c>
      <c r="E20" s="1176"/>
      <c r="F20" s="1177"/>
      <c r="H20" s="946" t="s">
        <v>1196</v>
      </c>
      <c r="I20" s="946"/>
      <c r="J20" s="946"/>
      <c r="K20" s="946"/>
      <c r="L20" s="946"/>
    </row>
    <row r="21" spans="1:12" ht="43" customHeight="1" x14ac:dyDescent="0.35">
      <c r="A21" s="1178"/>
      <c r="B21" s="719">
        <v>16</v>
      </c>
      <c r="C21" s="753" t="s">
        <v>1268</v>
      </c>
      <c r="D21" s="719">
        <v>4</v>
      </c>
      <c r="E21" s="1176"/>
      <c r="F21" s="1177"/>
      <c r="H21" s="946" t="s">
        <v>1197</v>
      </c>
      <c r="I21" s="946"/>
      <c r="J21" s="946"/>
      <c r="K21" s="946"/>
      <c r="L21" s="946"/>
    </row>
    <row r="22" spans="1:12" ht="66" x14ac:dyDescent="0.35">
      <c r="A22" s="1178"/>
      <c r="B22" s="719">
        <v>17</v>
      </c>
      <c r="C22" s="753" t="s">
        <v>1253</v>
      </c>
      <c r="D22" s="719">
        <v>5</v>
      </c>
      <c r="E22" s="1176"/>
      <c r="F22" s="1177"/>
    </row>
    <row r="23" spans="1:12" x14ac:dyDescent="0.35">
      <c r="A23" s="1178"/>
      <c r="C23" s="749" t="s">
        <v>149</v>
      </c>
      <c r="D23" s="719">
        <f>SUM(D6:D22)</f>
        <v>104</v>
      </c>
    </row>
    <row r="24" spans="1:12" ht="21" x14ac:dyDescent="0.35">
      <c r="C24" s="752"/>
    </row>
    <row r="25" spans="1:12" ht="29" x14ac:dyDescent="0.35">
      <c r="A25" s="896" t="s">
        <v>1317</v>
      </c>
      <c r="B25" s="896"/>
      <c r="C25" s="896"/>
      <c r="D25" t="s">
        <v>183</v>
      </c>
      <c r="E25" s="1" t="s">
        <v>144</v>
      </c>
      <c r="F25" t="s">
        <v>1269</v>
      </c>
    </row>
    <row r="26" spans="1:12" ht="33" x14ac:dyDescent="0.35">
      <c r="A26" s="1178" t="s">
        <v>1284</v>
      </c>
      <c r="B26">
        <v>1</v>
      </c>
      <c r="C26" s="753" t="s">
        <v>1275</v>
      </c>
      <c r="E26" s="1176">
        <v>130</v>
      </c>
      <c r="F26" s="1176">
        <f>(D40/E26)*100</f>
        <v>0</v>
      </c>
    </row>
    <row r="27" spans="1:12" ht="33" x14ac:dyDescent="0.35">
      <c r="A27" s="1178"/>
      <c r="B27">
        <v>2</v>
      </c>
      <c r="C27" s="753" t="s">
        <v>1276</v>
      </c>
      <c r="E27" s="1176"/>
      <c r="F27" s="1176"/>
    </row>
    <row r="28" spans="1:12" ht="33" x14ac:dyDescent="0.35">
      <c r="A28" s="1178"/>
      <c r="B28">
        <v>3</v>
      </c>
      <c r="C28" s="753" t="s">
        <v>1270</v>
      </c>
      <c r="E28" s="1176"/>
      <c r="F28" s="1176"/>
      <c r="H28" s="946" t="s">
        <v>1187</v>
      </c>
      <c r="I28" s="946"/>
      <c r="J28" s="946"/>
      <c r="K28" s="946"/>
      <c r="L28" s="946"/>
    </row>
    <row r="29" spans="1:12" ht="49.5" x14ac:dyDescent="0.35">
      <c r="A29" s="1178"/>
      <c r="B29">
        <v>4</v>
      </c>
      <c r="C29" s="753" t="s">
        <v>1271</v>
      </c>
      <c r="E29" s="1176"/>
      <c r="F29" s="1176"/>
      <c r="H29" s="946" t="s">
        <v>1188</v>
      </c>
      <c r="I29" s="946"/>
      <c r="J29" s="946"/>
      <c r="K29" s="946"/>
      <c r="L29" s="946"/>
    </row>
    <row r="30" spans="1:12" ht="33" x14ac:dyDescent="0.35">
      <c r="A30" s="1178"/>
      <c r="B30">
        <v>5</v>
      </c>
      <c r="C30" s="753" t="s">
        <v>1277</v>
      </c>
      <c r="E30" s="1176"/>
      <c r="F30" s="1176"/>
      <c r="H30" s="946" t="s">
        <v>1189</v>
      </c>
      <c r="I30" s="946"/>
      <c r="J30" s="946"/>
      <c r="K30" s="946"/>
      <c r="L30" s="946"/>
    </row>
    <row r="31" spans="1:12" ht="39.5" customHeight="1" x14ac:dyDescent="0.35">
      <c r="A31" s="1178"/>
      <c r="B31">
        <v>6</v>
      </c>
      <c r="C31" s="753" t="s">
        <v>1278</v>
      </c>
      <c r="E31" s="1176"/>
      <c r="F31" s="1176"/>
      <c r="H31" s="946" t="s">
        <v>1190</v>
      </c>
      <c r="I31" s="946"/>
      <c r="J31" s="946"/>
      <c r="K31" s="946"/>
      <c r="L31" s="946"/>
    </row>
    <row r="32" spans="1:12" ht="49.5" x14ac:dyDescent="0.35">
      <c r="A32" s="1178"/>
      <c r="B32">
        <v>7</v>
      </c>
      <c r="C32" s="753" t="s">
        <v>1272</v>
      </c>
      <c r="E32" s="1176"/>
      <c r="F32" s="1176"/>
      <c r="H32" s="946" t="s">
        <v>1191</v>
      </c>
      <c r="I32" s="946"/>
      <c r="J32" s="946"/>
      <c r="K32" s="946"/>
      <c r="L32" s="946"/>
    </row>
    <row r="33" spans="1:12" ht="33" x14ac:dyDescent="0.35">
      <c r="A33" s="1178"/>
      <c r="B33">
        <v>8</v>
      </c>
      <c r="C33" s="753" t="s">
        <v>1273</v>
      </c>
      <c r="E33" s="1176"/>
      <c r="F33" s="1176"/>
      <c r="H33" s="946" t="s">
        <v>1192</v>
      </c>
      <c r="I33" s="946"/>
      <c r="J33" s="946"/>
      <c r="K33" s="946"/>
      <c r="L33" s="946"/>
    </row>
    <row r="34" spans="1:12" ht="49.5" x14ac:dyDescent="0.35">
      <c r="A34" s="1178"/>
      <c r="B34">
        <v>9</v>
      </c>
      <c r="C34" s="753" t="s">
        <v>1274</v>
      </c>
      <c r="E34" s="1176"/>
      <c r="F34" s="1176"/>
      <c r="H34" s="946" t="s">
        <v>1193</v>
      </c>
      <c r="I34" s="946"/>
      <c r="J34" s="946"/>
      <c r="K34" s="946"/>
      <c r="L34" s="946"/>
    </row>
    <row r="35" spans="1:12" ht="33" x14ac:dyDescent="0.35">
      <c r="A35" s="1178"/>
      <c r="B35">
        <v>10</v>
      </c>
      <c r="C35" s="753" t="s">
        <v>1279</v>
      </c>
      <c r="E35" s="1176"/>
      <c r="F35" s="1176"/>
      <c r="H35" s="946" t="s">
        <v>1194</v>
      </c>
      <c r="I35" s="946"/>
      <c r="J35" s="946"/>
      <c r="K35" s="946"/>
      <c r="L35" s="946"/>
    </row>
    <row r="36" spans="1:12" ht="33" x14ac:dyDescent="0.35">
      <c r="A36" s="1178"/>
      <c r="B36">
        <v>11</v>
      </c>
      <c r="C36" s="753" t="s">
        <v>1280</v>
      </c>
      <c r="E36" s="1176"/>
      <c r="F36" s="1176"/>
      <c r="H36" s="946" t="s">
        <v>1195</v>
      </c>
      <c r="I36" s="946"/>
      <c r="J36" s="946"/>
      <c r="K36" s="946"/>
      <c r="L36" s="946"/>
    </row>
    <row r="37" spans="1:12" ht="33" x14ac:dyDescent="0.35">
      <c r="A37" s="1178"/>
      <c r="B37">
        <v>12</v>
      </c>
      <c r="C37" s="753" t="s">
        <v>1281</v>
      </c>
      <c r="E37" s="1176"/>
      <c r="F37" s="1176"/>
      <c r="H37" s="946" t="s">
        <v>1196</v>
      </c>
      <c r="I37" s="946"/>
      <c r="J37" s="946"/>
      <c r="K37" s="946"/>
      <c r="L37" s="946"/>
    </row>
    <row r="38" spans="1:12" ht="33" x14ac:dyDescent="0.35">
      <c r="A38" s="1178"/>
      <c r="B38">
        <v>13</v>
      </c>
      <c r="C38" s="753" t="s">
        <v>1282</v>
      </c>
      <c r="E38" s="1176"/>
      <c r="F38" s="1176"/>
      <c r="H38" s="946" t="s">
        <v>1197</v>
      </c>
      <c r="I38" s="946"/>
      <c r="J38" s="946"/>
      <c r="K38" s="946"/>
      <c r="L38" s="946"/>
    </row>
    <row r="39" spans="1:12" ht="29" x14ac:dyDescent="0.35">
      <c r="A39" s="1178"/>
      <c r="C39" s="613" t="s">
        <v>1283</v>
      </c>
      <c r="E39" s="1176"/>
      <c r="F39" s="1176"/>
    </row>
    <row r="40" spans="1:12" ht="16.5" x14ac:dyDescent="0.35">
      <c r="A40" s="1178"/>
      <c r="C40" s="754" t="s">
        <v>149</v>
      </c>
      <c r="D40">
        <f>SUM(D26:D38)</f>
        <v>0</v>
      </c>
    </row>
    <row r="42" spans="1:12" ht="29" x14ac:dyDescent="0.35">
      <c r="A42" s="896" t="s">
        <v>1285</v>
      </c>
      <c r="B42" s="896"/>
      <c r="C42" s="896"/>
      <c r="D42" t="s">
        <v>183</v>
      </c>
      <c r="E42" s="1" t="s">
        <v>144</v>
      </c>
      <c r="F42" t="s">
        <v>1269</v>
      </c>
    </row>
    <row r="43" spans="1:12" ht="29" customHeight="1" x14ac:dyDescent="0.35">
      <c r="A43" s="1178" t="s">
        <v>1285</v>
      </c>
      <c r="B43" s="719">
        <v>1</v>
      </c>
      <c r="C43" s="755" t="s">
        <v>1289</v>
      </c>
      <c r="E43" s="1176">
        <v>180</v>
      </c>
      <c r="F43" s="1176">
        <f>(D61/E43)*100</f>
        <v>0</v>
      </c>
    </row>
    <row r="44" spans="1:12" ht="29" x14ac:dyDescent="0.35">
      <c r="A44" s="1178"/>
      <c r="B44" s="719">
        <v>2</v>
      </c>
      <c r="C44" s="755" t="s">
        <v>1288</v>
      </c>
      <c r="E44" s="1176"/>
      <c r="F44" s="1176"/>
    </row>
    <row r="45" spans="1:12" ht="29" x14ac:dyDescent="0.35">
      <c r="A45" s="1178"/>
      <c r="B45" s="719">
        <v>3</v>
      </c>
      <c r="C45" s="755" t="s">
        <v>1291</v>
      </c>
      <c r="E45" s="1176"/>
      <c r="F45" s="1176"/>
      <c r="H45" s="946" t="s">
        <v>1187</v>
      </c>
      <c r="I45" s="946"/>
      <c r="J45" s="946"/>
      <c r="K45" s="946"/>
      <c r="L45" s="946"/>
    </row>
    <row r="46" spans="1:12" ht="29.5" customHeight="1" x14ac:dyDescent="0.35">
      <c r="A46" s="1178"/>
      <c r="B46" s="719">
        <v>4</v>
      </c>
      <c r="C46" s="755" t="s">
        <v>1290</v>
      </c>
      <c r="E46" s="1176"/>
      <c r="F46" s="1176"/>
      <c r="H46" s="946" t="s">
        <v>1188</v>
      </c>
      <c r="I46" s="946"/>
      <c r="J46" s="946"/>
      <c r="K46" s="946"/>
      <c r="L46" s="946"/>
    </row>
    <row r="47" spans="1:12" ht="29" x14ac:dyDescent="0.35">
      <c r="A47" s="1178"/>
      <c r="B47" s="719">
        <v>5</v>
      </c>
      <c r="C47" s="755" t="s">
        <v>1293</v>
      </c>
      <c r="E47" s="1176"/>
      <c r="F47" s="1176"/>
      <c r="H47" s="946" t="s">
        <v>1189</v>
      </c>
      <c r="I47" s="946"/>
      <c r="J47" s="946"/>
      <c r="K47" s="946"/>
      <c r="L47" s="946"/>
    </row>
    <row r="48" spans="1:12" ht="29" x14ac:dyDescent="0.35">
      <c r="A48" s="1178"/>
      <c r="B48" s="719">
        <v>6</v>
      </c>
      <c r="C48" s="755" t="s">
        <v>1292</v>
      </c>
      <c r="E48" s="1176"/>
      <c r="F48" s="1176"/>
      <c r="H48" s="946" t="s">
        <v>1190</v>
      </c>
      <c r="I48" s="946"/>
      <c r="J48" s="946"/>
      <c r="K48" s="946"/>
      <c r="L48" s="946"/>
    </row>
    <row r="49" spans="1:12" ht="29" x14ac:dyDescent="0.35">
      <c r="A49" s="1178"/>
      <c r="B49" s="719">
        <v>7</v>
      </c>
      <c r="C49" s="755" t="s">
        <v>1294</v>
      </c>
      <c r="E49" s="1176"/>
      <c r="F49" s="1176"/>
      <c r="H49" s="946" t="s">
        <v>1191</v>
      </c>
      <c r="I49" s="946"/>
      <c r="J49" s="946"/>
      <c r="K49" s="946"/>
      <c r="L49" s="946"/>
    </row>
    <row r="50" spans="1:12" ht="29" x14ac:dyDescent="0.35">
      <c r="A50" s="1178"/>
      <c r="B50" s="719">
        <v>8</v>
      </c>
      <c r="C50" s="755" t="s">
        <v>1295</v>
      </c>
      <c r="E50" s="1176"/>
      <c r="F50" s="1176"/>
      <c r="H50" s="946" t="s">
        <v>1192</v>
      </c>
      <c r="I50" s="946"/>
      <c r="J50" s="946"/>
      <c r="K50" s="946"/>
      <c r="L50" s="946"/>
    </row>
    <row r="51" spans="1:12" ht="29" x14ac:dyDescent="0.35">
      <c r="A51" s="1178"/>
      <c r="B51" s="719">
        <v>9</v>
      </c>
      <c r="C51" s="755" t="s">
        <v>1296</v>
      </c>
      <c r="E51" s="1176"/>
      <c r="F51" s="1176"/>
      <c r="H51" s="946" t="s">
        <v>1193</v>
      </c>
      <c r="I51" s="946"/>
      <c r="J51" s="946"/>
      <c r="K51" s="946"/>
      <c r="L51" s="946"/>
    </row>
    <row r="52" spans="1:12" x14ac:dyDescent="0.35">
      <c r="A52" s="1178"/>
      <c r="B52" s="719">
        <v>10</v>
      </c>
      <c r="C52" s="755" t="s">
        <v>1297</v>
      </c>
      <c r="E52" s="1176"/>
      <c r="F52" s="1176"/>
      <c r="H52" s="946" t="s">
        <v>1194</v>
      </c>
      <c r="I52" s="946"/>
      <c r="J52" s="946"/>
      <c r="K52" s="946"/>
      <c r="L52" s="946"/>
    </row>
    <row r="53" spans="1:12" ht="29" x14ac:dyDescent="0.35">
      <c r="A53" s="1178"/>
      <c r="B53" s="719">
        <v>11</v>
      </c>
      <c r="C53" s="755" t="s">
        <v>1286</v>
      </c>
      <c r="E53" s="1176"/>
      <c r="F53" s="1176"/>
      <c r="H53" s="946" t="s">
        <v>1195</v>
      </c>
      <c r="I53" s="946"/>
      <c r="J53" s="946"/>
      <c r="K53" s="946"/>
      <c r="L53" s="946"/>
    </row>
    <row r="54" spans="1:12" ht="29" x14ac:dyDescent="0.35">
      <c r="A54" s="1178"/>
      <c r="B54" s="719">
        <v>12</v>
      </c>
      <c r="C54" s="755" t="s">
        <v>1298</v>
      </c>
      <c r="E54" s="1176"/>
      <c r="F54" s="1176"/>
      <c r="H54" s="946" t="s">
        <v>1196</v>
      </c>
      <c r="I54" s="946"/>
      <c r="J54" s="946"/>
      <c r="K54" s="946"/>
      <c r="L54" s="946"/>
    </row>
    <row r="55" spans="1:12" ht="58" x14ac:dyDescent="0.35">
      <c r="A55" s="1178"/>
      <c r="B55" s="719">
        <v>13</v>
      </c>
      <c r="C55" s="755" t="s">
        <v>1299</v>
      </c>
      <c r="E55" s="1176"/>
      <c r="F55" s="1176"/>
      <c r="H55" s="946" t="s">
        <v>1197</v>
      </c>
      <c r="I55" s="946"/>
      <c r="J55" s="946"/>
      <c r="K55" s="946"/>
      <c r="L55" s="946"/>
    </row>
    <row r="56" spans="1:12" ht="29" x14ac:dyDescent="0.35">
      <c r="A56" s="1178"/>
      <c r="B56" s="719">
        <v>14</v>
      </c>
      <c r="C56" s="755" t="s">
        <v>1300</v>
      </c>
      <c r="E56" s="1176"/>
      <c r="F56" s="1176"/>
    </row>
    <row r="57" spans="1:12" x14ac:dyDescent="0.35">
      <c r="A57" s="1178"/>
      <c r="B57" s="719">
        <v>15</v>
      </c>
      <c r="C57" s="755" t="s">
        <v>1301</v>
      </c>
      <c r="E57" s="1176"/>
      <c r="F57" s="1176"/>
    </row>
    <row r="58" spans="1:12" ht="43.5" x14ac:dyDescent="0.35">
      <c r="A58" s="1178"/>
      <c r="B58" s="719">
        <v>16</v>
      </c>
      <c r="C58" s="755" t="s">
        <v>1287</v>
      </c>
      <c r="E58" s="1176"/>
      <c r="F58" s="1176"/>
    </row>
    <row r="59" spans="1:12" ht="29" x14ac:dyDescent="0.35">
      <c r="A59" s="1178"/>
      <c r="B59" s="719">
        <v>17</v>
      </c>
      <c r="C59" s="755" t="s">
        <v>1302</v>
      </c>
      <c r="E59" s="1176"/>
      <c r="F59" s="1176"/>
    </row>
    <row r="60" spans="1:12" ht="29" x14ac:dyDescent="0.35">
      <c r="A60" s="1178"/>
      <c r="B60" s="719">
        <v>18</v>
      </c>
      <c r="C60" s="613" t="s">
        <v>1303</v>
      </c>
      <c r="E60" s="1176"/>
      <c r="F60" s="1176"/>
    </row>
    <row r="61" spans="1:12" x14ac:dyDescent="0.35">
      <c r="A61" s="1178"/>
      <c r="C61" s="613" t="s">
        <v>149</v>
      </c>
      <c r="D61">
        <f>SUM(D43:D60)</f>
        <v>0</v>
      </c>
    </row>
    <row r="62" spans="1:12" ht="21" x14ac:dyDescent="0.35">
      <c r="C62" s="752"/>
    </row>
    <row r="63" spans="1:12" ht="29" x14ac:dyDescent="0.35">
      <c r="A63" s="896" t="s">
        <v>1320</v>
      </c>
      <c r="B63" s="896"/>
      <c r="C63" s="896"/>
      <c r="D63" t="s">
        <v>183</v>
      </c>
      <c r="E63" s="1" t="s">
        <v>144</v>
      </c>
      <c r="F63" t="s">
        <v>1269</v>
      </c>
    </row>
    <row r="64" spans="1:12" ht="33" x14ac:dyDescent="0.35">
      <c r="A64" s="1178" t="s">
        <v>1319</v>
      </c>
      <c r="B64" s="719">
        <v>1</v>
      </c>
      <c r="C64" s="753" t="s">
        <v>1311</v>
      </c>
      <c r="D64" s="719"/>
      <c r="E64" s="1176">
        <v>130</v>
      </c>
      <c r="F64" s="1176">
        <f>D77/E64</f>
        <v>0</v>
      </c>
    </row>
    <row r="65" spans="1:12" ht="33" x14ac:dyDescent="0.35">
      <c r="A65" s="1178"/>
      <c r="B65" s="719">
        <v>2</v>
      </c>
      <c r="C65" s="753" t="s">
        <v>1312</v>
      </c>
      <c r="D65" s="719"/>
      <c r="E65" s="1176"/>
      <c r="F65" s="1176"/>
    </row>
    <row r="66" spans="1:12" ht="33" x14ac:dyDescent="0.35">
      <c r="A66" s="1178"/>
      <c r="B66" s="719">
        <v>3</v>
      </c>
      <c r="C66" s="753" t="s">
        <v>1313</v>
      </c>
      <c r="D66" s="719"/>
      <c r="E66" s="1176"/>
      <c r="F66" s="1176"/>
    </row>
    <row r="67" spans="1:12" ht="49.5" x14ac:dyDescent="0.35">
      <c r="A67" s="1178"/>
      <c r="B67" s="719">
        <v>4</v>
      </c>
      <c r="C67" s="753" t="s">
        <v>1314</v>
      </c>
      <c r="D67" s="719"/>
      <c r="E67" s="1176"/>
      <c r="F67" s="1176"/>
      <c r="H67" s="946" t="s">
        <v>1187</v>
      </c>
      <c r="I67" s="946"/>
      <c r="J67" s="946"/>
      <c r="K67" s="946"/>
      <c r="L67" s="946"/>
    </row>
    <row r="68" spans="1:12" ht="33" x14ac:dyDescent="0.35">
      <c r="A68" s="1178"/>
      <c r="B68" s="719">
        <v>5</v>
      </c>
      <c r="C68" s="753" t="s">
        <v>1315</v>
      </c>
      <c r="D68" s="719"/>
      <c r="E68" s="1176"/>
      <c r="F68" s="1176"/>
      <c r="H68" s="946" t="s">
        <v>1188</v>
      </c>
      <c r="I68" s="946"/>
      <c r="J68" s="946"/>
      <c r="K68" s="946"/>
      <c r="L68" s="946"/>
    </row>
    <row r="69" spans="1:12" ht="33" x14ac:dyDescent="0.35">
      <c r="A69" s="1178"/>
      <c r="B69" s="719">
        <v>6</v>
      </c>
      <c r="C69" s="753" t="s">
        <v>1316</v>
      </c>
      <c r="D69" s="719"/>
      <c r="E69" s="1176"/>
      <c r="F69" s="1176"/>
      <c r="H69" s="946" t="s">
        <v>1189</v>
      </c>
      <c r="I69" s="946"/>
      <c r="J69" s="946"/>
      <c r="K69" s="946"/>
      <c r="L69" s="946"/>
    </row>
    <row r="70" spans="1:12" ht="49.5" x14ac:dyDescent="0.35">
      <c r="A70" s="1178"/>
      <c r="B70" s="719">
        <v>7</v>
      </c>
      <c r="C70" s="753" t="s">
        <v>1304</v>
      </c>
      <c r="D70" s="719"/>
      <c r="E70" s="1176"/>
      <c r="F70" s="1176"/>
      <c r="H70" s="946" t="s">
        <v>1190</v>
      </c>
      <c r="I70" s="946"/>
      <c r="J70" s="946"/>
      <c r="K70" s="946"/>
      <c r="L70" s="946"/>
    </row>
    <row r="71" spans="1:12" ht="49.5" x14ac:dyDescent="0.35">
      <c r="A71" s="1178"/>
      <c r="B71" s="719">
        <v>8</v>
      </c>
      <c r="C71" s="753" t="s">
        <v>1305</v>
      </c>
      <c r="D71" s="719"/>
      <c r="E71" s="1176"/>
      <c r="F71" s="1176"/>
      <c r="H71" s="946" t="s">
        <v>1191</v>
      </c>
      <c r="I71" s="946"/>
      <c r="J71" s="946"/>
      <c r="K71" s="946"/>
      <c r="L71" s="946"/>
    </row>
    <row r="72" spans="1:12" ht="49.5" x14ac:dyDescent="0.35">
      <c r="A72" s="1178"/>
      <c r="B72" s="719">
        <v>9</v>
      </c>
      <c r="C72" s="753" t="s">
        <v>1306</v>
      </c>
      <c r="D72" s="719"/>
      <c r="E72" s="1176"/>
      <c r="F72" s="1176"/>
      <c r="H72" s="946" t="s">
        <v>1192</v>
      </c>
      <c r="I72" s="946"/>
      <c r="J72" s="946"/>
      <c r="K72" s="946"/>
      <c r="L72" s="946"/>
    </row>
    <row r="73" spans="1:12" ht="49.5" x14ac:dyDescent="0.35">
      <c r="A73" s="1178"/>
      <c r="B73" s="719">
        <v>10</v>
      </c>
      <c r="C73" s="753" t="s">
        <v>1307</v>
      </c>
      <c r="D73" s="719"/>
      <c r="E73" s="1176"/>
      <c r="F73" s="1176"/>
      <c r="H73" s="946" t="s">
        <v>1193</v>
      </c>
      <c r="I73" s="946"/>
      <c r="J73" s="946"/>
      <c r="K73" s="946"/>
      <c r="L73" s="946"/>
    </row>
    <row r="74" spans="1:12" ht="49.5" x14ac:dyDescent="0.35">
      <c r="A74" s="1178"/>
      <c r="B74" s="719">
        <v>11</v>
      </c>
      <c r="C74" s="753" t="s">
        <v>1308</v>
      </c>
      <c r="D74" s="719"/>
      <c r="E74" s="1176"/>
      <c r="F74" s="1176"/>
      <c r="H74" s="946" t="s">
        <v>1194</v>
      </c>
      <c r="I74" s="946"/>
      <c r="J74" s="946"/>
      <c r="K74" s="946"/>
      <c r="L74" s="946"/>
    </row>
    <row r="75" spans="1:12" ht="33" x14ac:dyDescent="0.35">
      <c r="A75" s="1178"/>
      <c r="B75" s="719">
        <v>12</v>
      </c>
      <c r="C75" s="753" t="s">
        <v>1309</v>
      </c>
      <c r="D75" s="719"/>
      <c r="E75" s="1176"/>
      <c r="F75" s="1176"/>
      <c r="H75" s="946" t="s">
        <v>1195</v>
      </c>
      <c r="I75" s="946"/>
      <c r="J75" s="946"/>
      <c r="K75" s="946"/>
      <c r="L75" s="946"/>
    </row>
    <row r="76" spans="1:12" ht="49.5" x14ac:dyDescent="0.35">
      <c r="A76" s="1178"/>
      <c r="B76" s="719">
        <v>13</v>
      </c>
      <c r="C76" s="753" t="s">
        <v>1310</v>
      </c>
      <c r="D76" s="719"/>
      <c r="E76" s="1176"/>
      <c r="F76" s="1176"/>
      <c r="H76" s="946" t="s">
        <v>1196</v>
      </c>
      <c r="I76" s="946"/>
      <c r="J76" s="946"/>
      <c r="K76" s="946"/>
      <c r="L76" s="946"/>
    </row>
    <row r="77" spans="1:12" x14ac:dyDescent="0.35">
      <c r="A77" s="1178"/>
      <c r="C77" s="613" t="s">
        <v>149</v>
      </c>
      <c r="D77">
        <f>SUM(D64:D76)</f>
        <v>0</v>
      </c>
      <c r="H77" s="946" t="s">
        <v>1197</v>
      </c>
      <c r="I77" s="946"/>
      <c r="J77" s="946"/>
      <c r="K77" s="946"/>
      <c r="L77" s="946"/>
    </row>
    <row r="78" spans="1:12" ht="16.5" x14ac:dyDescent="0.35">
      <c r="C78" s="754"/>
    </row>
    <row r="79" spans="1:12" ht="29" x14ac:dyDescent="0.35">
      <c r="A79" s="896" t="s">
        <v>1321</v>
      </c>
      <c r="B79" s="896"/>
      <c r="C79" s="896"/>
      <c r="D79" t="s">
        <v>183</v>
      </c>
      <c r="E79" s="1" t="s">
        <v>144</v>
      </c>
      <c r="F79" t="s">
        <v>1269</v>
      </c>
    </row>
    <row r="80" spans="1:12" ht="33" x14ac:dyDescent="0.35">
      <c r="A80" s="1179" t="s">
        <v>1321</v>
      </c>
      <c r="B80" s="719">
        <v>1</v>
      </c>
      <c r="C80" s="753" t="s">
        <v>1326</v>
      </c>
      <c r="D80" s="719"/>
      <c r="E80" s="1176">
        <v>160</v>
      </c>
      <c r="F80" s="1176">
        <f>D96/E80</f>
        <v>0</v>
      </c>
    </row>
    <row r="81" spans="1:12" ht="49.5" x14ac:dyDescent="0.35">
      <c r="A81" s="1179"/>
      <c r="B81" s="719">
        <v>2</v>
      </c>
      <c r="C81" s="753" t="s">
        <v>1327</v>
      </c>
      <c r="D81" s="719"/>
      <c r="E81" s="1176"/>
      <c r="F81" s="1176"/>
    </row>
    <row r="82" spans="1:12" ht="33" x14ac:dyDescent="0.35">
      <c r="A82" s="1179"/>
      <c r="B82" s="719">
        <v>3</v>
      </c>
      <c r="C82" s="753" t="s">
        <v>1329</v>
      </c>
      <c r="D82" s="719"/>
      <c r="E82" s="1176"/>
      <c r="F82" s="1176"/>
    </row>
    <row r="83" spans="1:12" ht="49.5" x14ac:dyDescent="0.35">
      <c r="A83" s="1179"/>
      <c r="B83" s="719">
        <v>4</v>
      </c>
      <c r="C83" s="753" t="s">
        <v>1328</v>
      </c>
      <c r="D83" s="719"/>
      <c r="E83" s="1176"/>
      <c r="F83" s="1176"/>
      <c r="H83" s="946" t="s">
        <v>1187</v>
      </c>
      <c r="I83" s="946"/>
      <c r="J83" s="946"/>
      <c r="K83" s="946"/>
      <c r="L83" s="946"/>
    </row>
    <row r="84" spans="1:12" ht="49.5" x14ac:dyDescent="0.35">
      <c r="A84" s="1179"/>
      <c r="B84" s="719">
        <v>5</v>
      </c>
      <c r="C84" s="753" t="s">
        <v>1322</v>
      </c>
      <c r="D84" s="719"/>
      <c r="E84" s="1176"/>
      <c r="F84" s="1176"/>
      <c r="H84" s="946" t="s">
        <v>1188</v>
      </c>
      <c r="I84" s="946"/>
      <c r="J84" s="946"/>
      <c r="K84" s="946"/>
      <c r="L84" s="946"/>
    </row>
    <row r="85" spans="1:12" ht="33" x14ac:dyDescent="0.35">
      <c r="A85" s="1179"/>
      <c r="B85" s="719">
        <v>6</v>
      </c>
      <c r="C85" s="753" t="s">
        <v>1330</v>
      </c>
      <c r="D85" s="719"/>
      <c r="E85" s="1176"/>
      <c r="F85" s="1176"/>
      <c r="H85" s="946" t="s">
        <v>1189</v>
      </c>
      <c r="I85" s="946"/>
      <c r="J85" s="946"/>
      <c r="K85" s="946"/>
      <c r="L85" s="946"/>
    </row>
    <row r="86" spans="1:12" ht="33" x14ac:dyDescent="0.35">
      <c r="A86" s="1179"/>
      <c r="B86" s="719">
        <v>7</v>
      </c>
      <c r="C86" s="753" t="s">
        <v>1331</v>
      </c>
      <c r="D86" s="719"/>
      <c r="E86" s="1176"/>
      <c r="F86" s="1176"/>
      <c r="H86" s="946" t="s">
        <v>1190</v>
      </c>
      <c r="I86" s="946"/>
      <c r="J86" s="946"/>
      <c r="K86" s="946"/>
      <c r="L86" s="946"/>
    </row>
    <row r="87" spans="1:12" ht="33" x14ac:dyDescent="0.35">
      <c r="A87" s="1179"/>
      <c r="B87" s="719">
        <v>8</v>
      </c>
      <c r="C87" s="753" t="s">
        <v>1332</v>
      </c>
      <c r="D87" s="719"/>
      <c r="E87" s="1176"/>
      <c r="F87" s="1176"/>
      <c r="H87" s="946" t="s">
        <v>1191</v>
      </c>
      <c r="I87" s="946"/>
      <c r="J87" s="946"/>
      <c r="K87" s="946"/>
      <c r="L87" s="946"/>
    </row>
    <row r="88" spans="1:12" ht="33" x14ac:dyDescent="0.35">
      <c r="A88" s="1179"/>
      <c r="B88" s="719">
        <v>9</v>
      </c>
      <c r="C88" s="753" t="s">
        <v>1333</v>
      </c>
      <c r="D88" s="719"/>
      <c r="E88" s="1176"/>
      <c r="F88" s="1176"/>
      <c r="H88" s="946" t="s">
        <v>1192</v>
      </c>
      <c r="I88" s="946"/>
      <c r="J88" s="946"/>
      <c r="K88" s="946"/>
      <c r="L88" s="946"/>
    </row>
    <row r="89" spans="1:12" ht="33" x14ac:dyDescent="0.35">
      <c r="A89" s="1179"/>
      <c r="B89" s="719">
        <v>10</v>
      </c>
      <c r="C89" s="753" t="s">
        <v>1323</v>
      </c>
      <c r="D89" s="719"/>
      <c r="E89" s="1176"/>
      <c r="F89" s="1176"/>
      <c r="H89" s="946" t="s">
        <v>1193</v>
      </c>
      <c r="I89" s="946"/>
      <c r="J89" s="946"/>
      <c r="K89" s="946"/>
      <c r="L89" s="946"/>
    </row>
    <row r="90" spans="1:12" ht="16.5" x14ac:dyDescent="0.35">
      <c r="A90" s="1179"/>
      <c r="B90" s="719">
        <v>11</v>
      </c>
      <c r="C90" s="753" t="s">
        <v>1334</v>
      </c>
      <c r="D90" s="719"/>
      <c r="E90" s="1176"/>
      <c r="F90" s="1176"/>
      <c r="H90" s="946" t="s">
        <v>1194</v>
      </c>
      <c r="I90" s="946"/>
      <c r="J90" s="946"/>
      <c r="K90" s="946"/>
      <c r="L90" s="946"/>
    </row>
    <row r="91" spans="1:12" ht="33" x14ac:dyDescent="0.35">
      <c r="A91" s="1179"/>
      <c r="B91" s="719">
        <v>12</v>
      </c>
      <c r="C91" s="753" t="s">
        <v>1335</v>
      </c>
      <c r="D91" s="719"/>
      <c r="E91" s="1176"/>
      <c r="F91" s="1176"/>
      <c r="H91" s="946" t="s">
        <v>1195</v>
      </c>
      <c r="I91" s="946"/>
      <c r="J91" s="946"/>
      <c r="K91" s="946"/>
      <c r="L91" s="946"/>
    </row>
    <row r="92" spans="1:12" ht="16.5" x14ac:dyDescent="0.35">
      <c r="A92" s="1179"/>
      <c r="B92" s="719">
        <v>13</v>
      </c>
      <c r="C92" s="753" t="s">
        <v>1336</v>
      </c>
      <c r="D92" s="719"/>
      <c r="E92" s="1176"/>
      <c r="F92" s="1176"/>
      <c r="H92" s="946" t="s">
        <v>1196</v>
      </c>
      <c r="I92" s="946"/>
      <c r="J92" s="946"/>
      <c r="K92" s="946"/>
      <c r="L92" s="946"/>
    </row>
    <row r="93" spans="1:12" ht="33" x14ac:dyDescent="0.35">
      <c r="A93" s="1179"/>
      <c r="B93" s="719">
        <v>14</v>
      </c>
      <c r="C93" s="753" t="s">
        <v>1337</v>
      </c>
      <c r="D93" s="719"/>
      <c r="E93" s="1176"/>
      <c r="F93" s="1176"/>
      <c r="H93" s="946" t="s">
        <v>1197</v>
      </c>
      <c r="I93" s="946"/>
      <c r="J93" s="946"/>
      <c r="K93" s="946"/>
      <c r="L93" s="946"/>
    </row>
    <row r="94" spans="1:12" ht="49.5" x14ac:dyDescent="0.35">
      <c r="A94" s="1179"/>
      <c r="B94" s="719">
        <v>15</v>
      </c>
      <c r="C94" s="753" t="s">
        <v>1324</v>
      </c>
      <c r="D94" s="719"/>
      <c r="E94" s="1176"/>
      <c r="F94" s="1176"/>
    </row>
    <row r="95" spans="1:12" ht="49.5" x14ac:dyDescent="0.35">
      <c r="A95" s="1179"/>
      <c r="B95" s="719">
        <v>16</v>
      </c>
      <c r="C95" s="753" t="s">
        <v>1325</v>
      </c>
      <c r="D95" s="719"/>
      <c r="E95" s="1176"/>
      <c r="F95" s="1176"/>
    </row>
    <row r="96" spans="1:12" x14ac:dyDescent="0.35">
      <c r="C96" s="613" t="s">
        <v>149</v>
      </c>
      <c r="D96">
        <f>SUM(D80:D95)</f>
        <v>0</v>
      </c>
    </row>
    <row r="97" spans="1:12" ht="16.5" x14ac:dyDescent="0.35">
      <c r="C97" s="754"/>
    </row>
    <row r="98" spans="1:12" ht="29" x14ac:dyDescent="0.35">
      <c r="A98" s="896" t="s">
        <v>1338</v>
      </c>
      <c r="B98" s="896"/>
      <c r="C98" s="896"/>
      <c r="D98" t="s">
        <v>183</v>
      </c>
      <c r="E98" s="1" t="s">
        <v>144</v>
      </c>
      <c r="F98" t="s">
        <v>1269</v>
      </c>
    </row>
    <row r="99" spans="1:12" ht="29" x14ac:dyDescent="0.35">
      <c r="A99" s="1179" t="s">
        <v>1338</v>
      </c>
      <c r="B99">
        <v>1</v>
      </c>
      <c r="C99" s="755" t="s">
        <v>1348</v>
      </c>
      <c r="E99" s="1176">
        <v>110</v>
      </c>
      <c r="F99" s="1176">
        <f>D110/E99</f>
        <v>0</v>
      </c>
      <c r="H99" s="946" t="s">
        <v>1187</v>
      </c>
      <c r="I99" s="946"/>
      <c r="J99" s="946"/>
      <c r="K99" s="946"/>
      <c r="L99" s="946"/>
    </row>
    <row r="100" spans="1:12" x14ac:dyDescent="0.35">
      <c r="A100" s="1179"/>
      <c r="B100">
        <v>2</v>
      </c>
      <c r="C100" s="755" t="s">
        <v>1349</v>
      </c>
      <c r="E100" s="1176"/>
      <c r="F100" s="1176"/>
      <c r="H100" s="946" t="s">
        <v>1188</v>
      </c>
      <c r="I100" s="946"/>
      <c r="J100" s="946"/>
      <c r="K100" s="946"/>
      <c r="L100" s="946"/>
    </row>
    <row r="101" spans="1:12" ht="29" x14ac:dyDescent="0.35">
      <c r="A101" s="1179"/>
      <c r="B101">
        <v>3</v>
      </c>
      <c r="C101" s="755" t="s">
        <v>1339</v>
      </c>
      <c r="E101" s="1176"/>
      <c r="F101" s="1176"/>
      <c r="H101" s="946" t="s">
        <v>1189</v>
      </c>
      <c r="I101" s="946"/>
      <c r="J101" s="946"/>
      <c r="K101" s="946"/>
      <c r="L101" s="946"/>
    </row>
    <row r="102" spans="1:12" ht="29" x14ac:dyDescent="0.35">
      <c r="A102" s="1179"/>
      <c r="B102">
        <v>4</v>
      </c>
      <c r="C102" s="755" t="s">
        <v>1340</v>
      </c>
      <c r="E102" s="1176"/>
      <c r="F102" s="1176"/>
      <c r="H102" s="946" t="s">
        <v>1190</v>
      </c>
      <c r="I102" s="946"/>
      <c r="J102" s="946"/>
      <c r="K102" s="946"/>
      <c r="L102" s="946"/>
    </row>
    <row r="103" spans="1:12" ht="43.5" x14ac:dyDescent="0.35">
      <c r="A103" s="1179"/>
      <c r="B103">
        <v>5</v>
      </c>
      <c r="C103" s="755" t="s">
        <v>1341</v>
      </c>
      <c r="E103" s="1176"/>
      <c r="F103" s="1176"/>
      <c r="H103" s="946" t="s">
        <v>1191</v>
      </c>
      <c r="I103" s="946"/>
      <c r="J103" s="946"/>
      <c r="K103" s="946"/>
      <c r="L103" s="946"/>
    </row>
    <row r="104" spans="1:12" ht="29" x14ac:dyDescent="0.35">
      <c r="A104" s="1179"/>
      <c r="B104">
        <v>6</v>
      </c>
      <c r="C104" s="755" t="s">
        <v>1342</v>
      </c>
      <c r="E104" s="1176"/>
      <c r="F104" s="1176"/>
      <c r="H104" s="946" t="s">
        <v>1192</v>
      </c>
      <c r="I104" s="946"/>
      <c r="J104" s="946"/>
      <c r="K104" s="946"/>
      <c r="L104" s="946"/>
    </row>
    <row r="105" spans="1:12" ht="43.5" x14ac:dyDescent="0.35">
      <c r="A105" s="1179"/>
      <c r="B105">
        <v>7</v>
      </c>
      <c r="C105" s="755" t="s">
        <v>1343</v>
      </c>
      <c r="E105" s="1176"/>
      <c r="F105" s="1176"/>
      <c r="H105" s="946" t="s">
        <v>1193</v>
      </c>
      <c r="I105" s="946"/>
      <c r="J105" s="946"/>
      <c r="K105" s="946"/>
      <c r="L105" s="946"/>
    </row>
    <row r="106" spans="1:12" ht="43.5" x14ac:dyDescent="0.35">
      <c r="A106" s="1179"/>
      <c r="B106">
        <v>8</v>
      </c>
      <c r="C106" s="755" t="s">
        <v>1344</v>
      </c>
      <c r="E106" s="1176"/>
      <c r="F106" s="1176"/>
      <c r="H106" s="946" t="s">
        <v>1194</v>
      </c>
      <c r="I106" s="946"/>
      <c r="J106" s="946"/>
      <c r="K106" s="946"/>
      <c r="L106" s="946"/>
    </row>
    <row r="107" spans="1:12" ht="43.5" x14ac:dyDescent="0.35">
      <c r="A107" s="1179"/>
      <c r="B107">
        <v>9</v>
      </c>
      <c r="C107" s="755" t="s">
        <v>1345</v>
      </c>
      <c r="E107" s="1176"/>
      <c r="F107" s="1176"/>
      <c r="H107" s="946" t="s">
        <v>1195</v>
      </c>
      <c r="I107" s="946"/>
      <c r="J107" s="946"/>
      <c r="K107" s="946"/>
      <c r="L107" s="946"/>
    </row>
    <row r="108" spans="1:12" ht="29" x14ac:dyDescent="0.35">
      <c r="A108" s="1179"/>
      <c r="B108">
        <v>10</v>
      </c>
      <c r="C108" s="755" t="s">
        <v>1346</v>
      </c>
      <c r="E108" s="1176"/>
      <c r="F108" s="1176"/>
      <c r="H108" s="946" t="s">
        <v>1196</v>
      </c>
      <c r="I108" s="946"/>
      <c r="J108" s="946"/>
      <c r="K108" s="946"/>
      <c r="L108" s="946"/>
    </row>
    <row r="109" spans="1:12" ht="29" x14ac:dyDescent="0.35">
      <c r="A109" s="1179"/>
      <c r="B109">
        <v>11</v>
      </c>
      <c r="C109" s="755" t="s">
        <v>1347</v>
      </c>
      <c r="E109" s="1176"/>
      <c r="F109" s="1176"/>
      <c r="H109" s="946" t="s">
        <v>1197</v>
      </c>
      <c r="I109" s="946"/>
      <c r="J109" s="946"/>
      <c r="K109" s="946"/>
      <c r="L109" s="946"/>
    </row>
    <row r="110" spans="1:12" x14ac:dyDescent="0.35">
      <c r="C110" s="613"/>
      <c r="D110">
        <f>SUM(D99:D109)</f>
        <v>0</v>
      </c>
      <c r="H110" s="946"/>
      <c r="I110" s="946"/>
      <c r="J110" s="946"/>
      <c r="K110" s="946"/>
      <c r="L110" s="946"/>
    </row>
    <row r="111" spans="1:12" x14ac:dyDescent="0.35">
      <c r="C111" s="613"/>
      <c r="H111" s="946"/>
      <c r="I111" s="946"/>
      <c r="J111" s="946"/>
      <c r="K111" s="946"/>
      <c r="L111" s="946"/>
    </row>
    <row r="112" spans="1:12" ht="34.5" customHeight="1" x14ac:dyDescent="0.35">
      <c r="A112" s="896" t="s">
        <v>1350</v>
      </c>
      <c r="B112" s="896"/>
      <c r="C112" s="896"/>
      <c r="D112" t="s">
        <v>183</v>
      </c>
      <c r="E112" s="1" t="s">
        <v>144</v>
      </c>
      <c r="F112" t="s">
        <v>1269</v>
      </c>
      <c r="H112" s="946"/>
      <c r="I112" s="946"/>
      <c r="J112" s="946"/>
      <c r="K112" s="946"/>
      <c r="L112" s="946"/>
    </row>
    <row r="113" spans="1:12" ht="29" customHeight="1" x14ac:dyDescent="0.35">
      <c r="A113" s="1178" t="s">
        <v>1350</v>
      </c>
      <c r="B113">
        <v>1</v>
      </c>
      <c r="C113" s="755" t="s">
        <v>1357</v>
      </c>
      <c r="E113" s="1176">
        <v>130</v>
      </c>
      <c r="F113" s="1176">
        <f>D126/E113</f>
        <v>0</v>
      </c>
      <c r="H113" s="946" t="s">
        <v>1187</v>
      </c>
      <c r="I113" s="946"/>
      <c r="J113" s="946"/>
      <c r="K113" s="946"/>
      <c r="L113" s="946"/>
    </row>
    <row r="114" spans="1:12" ht="29" x14ac:dyDescent="0.35">
      <c r="A114" s="1178"/>
      <c r="B114">
        <v>2</v>
      </c>
      <c r="C114" s="755" t="s">
        <v>1358</v>
      </c>
      <c r="E114" s="1176"/>
      <c r="F114" s="1176"/>
      <c r="H114" s="946" t="s">
        <v>1188</v>
      </c>
      <c r="I114" s="946"/>
      <c r="J114" s="946"/>
      <c r="K114" s="946"/>
      <c r="L114" s="946"/>
    </row>
    <row r="115" spans="1:12" ht="29" x14ac:dyDescent="0.35">
      <c r="A115" s="1178"/>
      <c r="B115">
        <v>3</v>
      </c>
      <c r="C115" s="755" t="s">
        <v>1359</v>
      </c>
      <c r="E115" s="1176"/>
      <c r="F115" s="1176"/>
      <c r="H115" s="946" t="s">
        <v>1189</v>
      </c>
      <c r="I115" s="946"/>
      <c r="J115" s="946"/>
      <c r="K115" s="946"/>
      <c r="L115" s="946"/>
    </row>
    <row r="116" spans="1:12" ht="29" x14ac:dyDescent="0.35">
      <c r="A116" s="1178"/>
      <c r="B116">
        <v>4</v>
      </c>
      <c r="C116" s="755" t="s">
        <v>1360</v>
      </c>
      <c r="E116" s="1176"/>
      <c r="F116" s="1176"/>
      <c r="H116" s="946" t="s">
        <v>1190</v>
      </c>
      <c r="I116" s="946"/>
      <c r="J116" s="946"/>
      <c r="K116" s="946"/>
      <c r="L116" s="946"/>
    </row>
    <row r="117" spans="1:12" ht="29" x14ac:dyDescent="0.35">
      <c r="A117" s="1178"/>
      <c r="B117">
        <v>5</v>
      </c>
      <c r="C117" s="755" t="s">
        <v>1351</v>
      </c>
      <c r="E117" s="1176"/>
      <c r="F117" s="1176"/>
      <c r="H117" s="946" t="s">
        <v>1191</v>
      </c>
      <c r="I117" s="946"/>
      <c r="J117" s="946"/>
      <c r="K117" s="946"/>
      <c r="L117" s="946"/>
    </row>
    <row r="118" spans="1:12" ht="43.5" x14ac:dyDescent="0.35">
      <c r="A118" s="1178"/>
      <c r="B118">
        <v>6</v>
      </c>
      <c r="C118" s="755" t="s">
        <v>1352</v>
      </c>
      <c r="E118" s="1176"/>
      <c r="F118" s="1176"/>
      <c r="H118" s="946" t="s">
        <v>1192</v>
      </c>
      <c r="I118" s="946"/>
      <c r="J118" s="946"/>
      <c r="K118" s="946"/>
      <c r="L118" s="946"/>
    </row>
    <row r="119" spans="1:12" ht="43.5" x14ac:dyDescent="0.35">
      <c r="A119" s="1178"/>
      <c r="B119">
        <v>7</v>
      </c>
      <c r="C119" s="755" t="s">
        <v>1361</v>
      </c>
      <c r="E119" s="1176"/>
      <c r="F119" s="1176"/>
      <c r="H119" s="946" t="s">
        <v>1193</v>
      </c>
      <c r="I119" s="946"/>
      <c r="J119" s="946"/>
      <c r="K119" s="946"/>
      <c r="L119" s="946"/>
    </row>
    <row r="120" spans="1:12" ht="29" x14ac:dyDescent="0.35">
      <c r="A120" s="1178"/>
      <c r="B120">
        <v>8</v>
      </c>
      <c r="C120" s="755" t="s">
        <v>1353</v>
      </c>
      <c r="E120" s="1176"/>
      <c r="F120" s="1176"/>
      <c r="H120" s="946" t="s">
        <v>1194</v>
      </c>
      <c r="I120" s="946"/>
      <c r="J120" s="946"/>
      <c r="K120" s="946"/>
      <c r="L120" s="946"/>
    </row>
    <row r="121" spans="1:12" ht="29" x14ac:dyDescent="0.35">
      <c r="A121" s="1178"/>
      <c r="B121">
        <v>9</v>
      </c>
      <c r="C121" s="755" t="s">
        <v>1354</v>
      </c>
      <c r="E121" s="1176"/>
      <c r="F121" s="1176"/>
      <c r="H121" s="946" t="s">
        <v>1195</v>
      </c>
      <c r="I121" s="946"/>
      <c r="J121" s="946"/>
      <c r="K121" s="946"/>
      <c r="L121" s="946"/>
    </row>
    <row r="122" spans="1:12" x14ac:dyDescent="0.35">
      <c r="A122" s="1178"/>
      <c r="B122">
        <v>10</v>
      </c>
      <c r="C122" s="755" t="s">
        <v>1362</v>
      </c>
      <c r="E122" s="1176"/>
      <c r="F122" s="1176"/>
      <c r="H122" s="946" t="s">
        <v>1196</v>
      </c>
      <c r="I122" s="946"/>
      <c r="J122" s="946"/>
      <c r="K122" s="946"/>
      <c r="L122" s="946"/>
    </row>
    <row r="123" spans="1:12" ht="29" x14ac:dyDescent="0.35">
      <c r="A123" s="1178"/>
      <c r="B123">
        <v>11</v>
      </c>
      <c r="C123" s="755" t="s">
        <v>1363</v>
      </c>
      <c r="E123" s="1176"/>
      <c r="F123" s="1176"/>
      <c r="H123" s="946" t="s">
        <v>1197</v>
      </c>
      <c r="I123" s="946"/>
      <c r="J123" s="946"/>
      <c r="K123" s="946"/>
      <c r="L123" s="946"/>
    </row>
    <row r="124" spans="1:12" ht="43.5" x14ac:dyDescent="0.35">
      <c r="A124" s="1178"/>
      <c r="B124">
        <v>12</v>
      </c>
      <c r="C124" s="755" t="s">
        <v>1355</v>
      </c>
      <c r="E124" s="1176"/>
      <c r="F124" s="1176"/>
    </row>
    <row r="125" spans="1:12" ht="29" x14ac:dyDescent="0.35">
      <c r="A125" s="1178"/>
      <c r="B125">
        <v>13</v>
      </c>
      <c r="C125" s="755" t="s">
        <v>1356</v>
      </c>
      <c r="E125" s="1176"/>
      <c r="F125" s="1176"/>
    </row>
    <row r="126" spans="1:12" x14ac:dyDescent="0.35">
      <c r="A126" s="1178"/>
      <c r="C126" s="613" t="s">
        <v>149</v>
      </c>
      <c r="D126">
        <f>SUM(D113:D125)</f>
        <v>0</v>
      </c>
    </row>
    <row r="127" spans="1:12" x14ac:dyDescent="0.35">
      <c r="C127" s="613"/>
    </row>
    <row r="128" spans="1:12" ht="31.5" customHeight="1" x14ac:dyDescent="0.35">
      <c r="A128" s="896" t="s">
        <v>1364</v>
      </c>
      <c r="B128" s="896"/>
      <c r="C128" s="896"/>
      <c r="D128" t="s">
        <v>183</v>
      </c>
      <c r="E128" s="1" t="s">
        <v>144</v>
      </c>
      <c r="F128" t="s">
        <v>1269</v>
      </c>
    </row>
    <row r="129" spans="1:6" ht="33" x14ac:dyDescent="0.35">
      <c r="A129" s="1179" t="s">
        <v>1364</v>
      </c>
      <c r="B129" s="719">
        <v>1</v>
      </c>
      <c r="C129" s="753" t="s">
        <v>1376</v>
      </c>
      <c r="E129" s="1176">
        <v>180</v>
      </c>
      <c r="F129" s="1176">
        <f>D147/E129</f>
        <v>0</v>
      </c>
    </row>
    <row r="130" spans="1:6" ht="33" x14ac:dyDescent="0.35">
      <c r="A130" s="1179"/>
      <c r="B130" s="719">
        <v>2</v>
      </c>
      <c r="C130" s="753" t="s">
        <v>1377</v>
      </c>
      <c r="E130" s="1176"/>
      <c r="F130" s="1176"/>
    </row>
    <row r="131" spans="1:6" ht="33" x14ac:dyDescent="0.35">
      <c r="A131" s="1179"/>
      <c r="B131" s="719">
        <v>3</v>
      </c>
      <c r="C131" s="753" t="s">
        <v>1378</v>
      </c>
      <c r="E131" s="1176"/>
      <c r="F131" s="1176"/>
    </row>
    <row r="132" spans="1:6" ht="49.5" x14ac:dyDescent="0.35">
      <c r="A132" s="1179"/>
      <c r="B132" s="719">
        <v>4</v>
      </c>
      <c r="C132" s="753" t="s">
        <v>1365</v>
      </c>
      <c r="E132" s="1176"/>
      <c r="F132" s="1176"/>
    </row>
    <row r="133" spans="1:6" ht="16.5" x14ac:dyDescent="0.35">
      <c r="A133" s="1179"/>
      <c r="B133" s="719">
        <v>5</v>
      </c>
      <c r="C133" s="753" t="s">
        <v>1379</v>
      </c>
      <c r="E133" s="1176"/>
      <c r="F133" s="1176"/>
    </row>
    <row r="134" spans="1:6" ht="33" x14ac:dyDescent="0.35">
      <c r="A134" s="1179"/>
      <c r="B134" s="719">
        <v>6</v>
      </c>
      <c r="C134" s="753" t="s">
        <v>1380</v>
      </c>
      <c r="E134" s="1176"/>
      <c r="F134" s="1176"/>
    </row>
    <row r="135" spans="1:6" ht="33" x14ac:dyDescent="0.35">
      <c r="A135" s="1179"/>
      <c r="B135" s="719">
        <v>7</v>
      </c>
      <c r="C135" s="753" t="s">
        <v>1366</v>
      </c>
      <c r="E135" s="1176"/>
      <c r="F135" s="1176"/>
    </row>
    <row r="136" spans="1:6" ht="33" x14ac:dyDescent="0.35">
      <c r="A136" s="1179"/>
      <c r="B136" s="719">
        <v>8</v>
      </c>
      <c r="C136" s="753" t="s">
        <v>1367</v>
      </c>
      <c r="E136" s="1176"/>
      <c r="F136" s="1176"/>
    </row>
    <row r="137" spans="1:6" ht="49.5" x14ac:dyDescent="0.35">
      <c r="A137" s="1179"/>
      <c r="B137" s="719">
        <v>9</v>
      </c>
      <c r="C137" s="753" t="s">
        <v>1368</v>
      </c>
      <c r="E137" s="1176"/>
      <c r="F137" s="1176"/>
    </row>
    <row r="138" spans="1:6" ht="49.5" x14ac:dyDescent="0.35">
      <c r="A138" s="1179"/>
      <c r="B138" s="719">
        <v>10</v>
      </c>
      <c r="C138" s="753" t="s">
        <v>1369</v>
      </c>
      <c r="E138" s="1176"/>
      <c r="F138" s="1176"/>
    </row>
    <row r="139" spans="1:6" ht="33" x14ac:dyDescent="0.35">
      <c r="A139" s="1179"/>
      <c r="B139" s="719">
        <v>11</v>
      </c>
      <c r="C139" s="753" t="s">
        <v>1381</v>
      </c>
      <c r="E139" s="1176"/>
      <c r="F139" s="1176"/>
    </row>
    <row r="140" spans="1:6" ht="33" x14ac:dyDescent="0.35">
      <c r="A140" s="1179"/>
      <c r="B140" s="719">
        <v>12</v>
      </c>
      <c r="C140" s="753" t="s">
        <v>1382</v>
      </c>
      <c r="E140" s="1176"/>
      <c r="F140" s="1176"/>
    </row>
    <row r="141" spans="1:6" ht="49.5" x14ac:dyDescent="0.35">
      <c r="A141" s="1179"/>
      <c r="B141" s="719">
        <v>13</v>
      </c>
      <c r="C141" s="753" t="s">
        <v>1370</v>
      </c>
      <c r="E141" s="1176"/>
      <c r="F141" s="1176"/>
    </row>
    <row r="142" spans="1:6" ht="49.5" x14ac:dyDescent="0.35">
      <c r="A142" s="1179"/>
      <c r="B142" s="719">
        <v>14</v>
      </c>
      <c r="C142" s="753" t="s">
        <v>1371</v>
      </c>
      <c r="E142" s="1176"/>
      <c r="F142" s="1176"/>
    </row>
    <row r="143" spans="1:6" ht="49.5" x14ac:dyDescent="0.35">
      <c r="A143" s="1179"/>
      <c r="B143" s="719">
        <v>15</v>
      </c>
      <c r="C143" s="753" t="s">
        <v>1372</v>
      </c>
      <c r="E143" s="1176"/>
      <c r="F143" s="1176"/>
    </row>
    <row r="144" spans="1:6" ht="33" x14ac:dyDescent="0.35">
      <c r="A144" s="1179"/>
      <c r="B144" s="719">
        <v>16</v>
      </c>
      <c r="C144" s="753" t="s">
        <v>1373</v>
      </c>
      <c r="E144" s="1176"/>
      <c r="F144" s="1176"/>
    </row>
    <row r="145" spans="1:6" ht="49.5" x14ac:dyDescent="0.35">
      <c r="A145" s="1179"/>
      <c r="B145" s="719">
        <v>17</v>
      </c>
      <c r="C145" s="753" t="s">
        <v>1374</v>
      </c>
      <c r="E145" s="1176"/>
      <c r="F145" s="1176"/>
    </row>
    <row r="146" spans="1:6" ht="49.5" x14ac:dyDescent="0.35">
      <c r="A146" s="1179"/>
      <c r="B146" s="719">
        <v>18</v>
      </c>
      <c r="C146" s="753" t="s">
        <v>1375</v>
      </c>
      <c r="E146" s="1176"/>
      <c r="F146" s="1176"/>
    </row>
    <row r="147" spans="1:6" x14ac:dyDescent="0.35">
      <c r="A147" s="1179"/>
      <c r="C147" s="613" t="s">
        <v>42</v>
      </c>
      <c r="D147">
        <f>SUM(D129:D146)</f>
        <v>0</v>
      </c>
    </row>
    <row r="148" spans="1:6" ht="16.5" x14ac:dyDescent="0.35">
      <c r="C148" s="754"/>
    </row>
  </sheetData>
  <mergeCells count="113">
    <mergeCell ref="H120:L120"/>
    <mergeCell ref="H121:L121"/>
    <mergeCell ref="H122:L122"/>
    <mergeCell ref="H123:L123"/>
    <mergeCell ref="A128:C128"/>
    <mergeCell ref="A129:A147"/>
    <mergeCell ref="E129:E146"/>
    <mergeCell ref="F129:F146"/>
    <mergeCell ref="A113:A126"/>
    <mergeCell ref="E113:E125"/>
    <mergeCell ref="F113:F125"/>
    <mergeCell ref="H114:L114"/>
    <mergeCell ref="H115:L115"/>
    <mergeCell ref="H116:L116"/>
    <mergeCell ref="H117:L117"/>
    <mergeCell ref="H118:L118"/>
    <mergeCell ref="H119:L119"/>
    <mergeCell ref="H113:L113"/>
    <mergeCell ref="A99:A109"/>
    <mergeCell ref="H99:L99"/>
    <mergeCell ref="H100:L100"/>
    <mergeCell ref="H101:L101"/>
    <mergeCell ref="H102:L102"/>
    <mergeCell ref="A112:C112"/>
    <mergeCell ref="H109:L109"/>
    <mergeCell ref="H110:L110"/>
    <mergeCell ref="H111:L111"/>
    <mergeCell ref="H112:L112"/>
    <mergeCell ref="E99:E109"/>
    <mergeCell ref="F99:F109"/>
    <mergeCell ref="H103:L103"/>
    <mergeCell ref="H104:L104"/>
    <mergeCell ref="H105:L105"/>
    <mergeCell ref="H106:L106"/>
    <mergeCell ref="H107:L107"/>
    <mergeCell ref="H108:L108"/>
    <mergeCell ref="A98:C98"/>
    <mergeCell ref="H83:L83"/>
    <mergeCell ref="H84:L84"/>
    <mergeCell ref="H85:L85"/>
    <mergeCell ref="H86:L86"/>
    <mergeCell ref="H87:L87"/>
    <mergeCell ref="H72:L72"/>
    <mergeCell ref="H73:L73"/>
    <mergeCell ref="H74:L74"/>
    <mergeCell ref="H75:L75"/>
    <mergeCell ref="H76:L76"/>
    <mergeCell ref="H77:L77"/>
    <mergeCell ref="H88:L88"/>
    <mergeCell ref="H89:L89"/>
    <mergeCell ref="H90:L90"/>
    <mergeCell ref="H91:L91"/>
    <mergeCell ref="H92:L92"/>
    <mergeCell ref="H93:L93"/>
    <mergeCell ref="A79:C79"/>
    <mergeCell ref="A80:A95"/>
    <mergeCell ref="E80:E95"/>
    <mergeCell ref="F80:F95"/>
    <mergeCell ref="A25:C25"/>
    <mergeCell ref="A6:A23"/>
    <mergeCell ref="A5:C5"/>
    <mergeCell ref="A43:A61"/>
    <mergeCell ref="H67:L67"/>
    <mergeCell ref="H54:L54"/>
    <mergeCell ref="H55:L55"/>
    <mergeCell ref="E64:E76"/>
    <mergeCell ref="F64:F76"/>
    <mergeCell ref="A64:A77"/>
    <mergeCell ref="A63:C63"/>
    <mergeCell ref="H68:L68"/>
    <mergeCell ref="H69:L69"/>
    <mergeCell ref="H70:L70"/>
    <mergeCell ref="H71:L71"/>
    <mergeCell ref="H48:L48"/>
    <mergeCell ref="H49:L49"/>
    <mergeCell ref="H50:L50"/>
    <mergeCell ref="H51:L51"/>
    <mergeCell ref="H52:L52"/>
    <mergeCell ref="H53:L53"/>
    <mergeCell ref="H36:L36"/>
    <mergeCell ref="H37:L37"/>
    <mergeCell ref="H38:L38"/>
    <mergeCell ref="A26:A40"/>
    <mergeCell ref="E43:E60"/>
    <mergeCell ref="F43:F60"/>
    <mergeCell ref="H45:L45"/>
    <mergeCell ref="H46:L46"/>
    <mergeCell ref="H47:L47"/>
    <mergeCell ref="E26:E39"/>
    <mergeCell ref="F26:F39"/>
    <mergeCell ref="H28:L28"/>
    <mergeCell ref="H29:L29"/>
    <mergeCell ref="H30:L30"/>
    <mergeCell ref="H31:L31"/>
    <mergeCell ref="H32:L32"/>
    <mergeCell ref="H33:L33"/>
    <mergeCell ref="H34:L34"/>
    <mergeCell ref="H35:L35"/>
    <mergeCell ref="A42:C42"/>
    <mergeCell ref="H16:L16"/>
    <mergeCell ref="H17:L17"/>
    <mergeCell ref="H18:L18"/>
    <mergeCell ref="H19:L19"/>
    <mergeCell ref="H20:L20"/>
    <mergeCell ref="H21:L21"/>
    <mergeCell ref="C4:G4"/>
    <mergeCell ref="E6:E22"/>
    <mergeCell ref="F6:F22"/>
    <mergeCell ref="H11:L11"/>
    <mergeCell ref="H12:L12"/>
    <mergeCell ref="H13:L13"/>
    <mergeCell ref="H14:L14"/>
    <mergeCell ref="H15:L15"/>
  </mergeCells>
  <pageMargins left="0.7" right="0.7" top="0.75" bottom="0.75" header="0.3" footer="0.3"/>
  <pageSetup orientation="portrait" horizontalDpi="90" verticalDpi="90"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tabColor theme="7" tint="0.39997558519241921"/>
  </sheetPr>
  <dimension ref="A1:O94"/>
  <sheetViews>
    <sheetView topLeftCell="A10" workbookViewId="0">
      <selection activeCell="J18" sqref="J18:K18"/>
    </sheetView>
  </sheetViews>
  <sheetFormatPr baseColWidth="10" defaultRowHeight="14.5" x14ac:dyDescent="0.35"/>
  <sheetData>
    <row r="1" spans="1:14" ht="15" thickBot="1" x14ac:dyDescent="0.4"/>
    <row r="2" spans="1:14" ht="27" thickTop="1" thickBot="1" x14ac:dyDescent="0.7">
      <c r="B2" s="1229" t="s">
        <v>1250</v>
      </c>
      <c r="C2" s="1229"/>
      <c r="D2" s="1229"/>
      <c r="E2" s="1229"/>
      <c r="F2" s="1229"/>
      <c r="G2" s="1229"/>
      <c r="H2" s="1229"/>
      <c r="I2" s="1229"/>
      <c r="J2" s="1229"/>
      <c r="K2" s="1229"/>
      <c r="M2" s="838" t="s">
        <v>1069</v>
      </c>
      <c r="N2" s="839"/>
    </row>
    <row r="3" spans="1:14" ht="15" thickTop="1" x14ac:dyDescent="0.35"/>
    <row r="4" spans="1:14" x14ac:dyDescent="0.35">
      <c r="A4" s="896" t="s">
        <v>1057</v>
      </c>
      <c r="B4" s="896"/>
      <c r="C4" s="896"/>
      <c r="D4" s="896">
        <f>'4.4 GE-MCK'!D3:I3</f>
        <v>0</v>
      </c>
      <c r="E4" s="896"/>
      <c r="F4" s="896"/>
      <c r="G4" s="896"/>
      <c r="H4" s="896"/>
      <c r="I4" s="896"/>
      <c r="J4" s="896"/>
    </row>
    <row r="6" spans="1:14" ht="20.5" x14ac:dyDescent="0.45">
      <c r="A6" s="1183" t="s">
        <v>658</v>
      </c>
      <c r="B6" s="1192" t="s">
        <v>627</v>
      </c>
      <c r="C6" s="1193"/>
      <c r="D6" s="1193"/>
      <c r="E6" s="1193"/>
      <c r="F6" s="1193"/>
      <c r="G6" s="1193"/>
      <c r="H6" s="1193"/>
      <c r="I6" s="1193"/>
      <c r="J6" s="1193"/>
      <c r="K6" s="1194"/>
      <c r="L6" s="192"/>
      <c r="M6" s="193"/>
    </row>
    <row r="7" spans="1:14" ht="16.5" x14ac:dyDescent="0.45">
      <c r="A7" s="1183"/>
      <c r="B7" s="1195" t="s">
        <v>628</v>
      </c>
      <c r="C7" s="1196"/>
      <c r="D7" s="1196"/>
      <c r="E7" s="1196"/>
      <c r="F7" s="1196"/>
      <c r="G7" s="1196"/>
      <c r="H7" s="1196"/>
      <c r="I7" s="1196"/>
      <c r="J7" s="1196"/>
      <c r="K7" s="1197"/>
      <c r="L7" s="194"/>
      <c r="M7" s="193"/>
    </row>
    <row r="8" spans="1:14" ht="16.5" x14ac:dyDescent="0.45">
      <c r="A8" s="1183"/>
      <c r="B8" s="195"/>
      <c r="C8" s="195"/>
      <c r="D8" s="195"/>
      <c r="E8" s="195"/>
      <c r="F8" s="196"/>
      <c r="G8" s="197"/>
      <c r="H8" s="193"/>
      <c r="I8" s="193"/>
      <c r="J8" s="193"/>
      <c r="K8" s="196"/>
      <c r="L8" s="192"/>
      <c r="M8" s="193"/>
    </row>
    <row r="9" spans="1:14" ht="20.5" x14ac:dyDescent="0.45">
      <c r="A9" s="1183"/>
      <c r="B9" s="1198" t="s">
        <v>629</v>
      </c>
      <c r="C9" s="1199"/>
      <c r="D9" s="1199"/>
      <c r="E9" s="1199"/>
      <c r="F9" s="1199"/>
      <c r="G9" s="1199"/>
      <c r="H9" s="1199"/>
      <c r="I9" s="1199"/>
      <c r="J9" s="1199"/>
      <c r="K9" s="1200"/>
      <c r="L9" s="192"/>
      <c r="M9" s="193"/>
    </row>
    <row r="10" spans="1:14" ht="16.5" x14ac:dyDescent="0.45">
      <c r="A10" s="1183"/>
      <c r="B10" s="1201" t="s">
        <v>630</v>
      </c>
      <c r="C10" s="1202"/>
      <c r="D10" s="1202"/>
      <c r="E10" s="1202"/>
      <c r="F10" s="1202"/>
      <c r="G10" s="1202"/>
      <c r="H10" s="1202"/>
      <c r="I10" s="1202"/>
      <c r="J10" s="1202"/>
      <c r="K10" s="1203"/>
      <c r="L10" s="192"/>
      <c r="M10" s="193"/>
    </row>
    <row r="11" spans="1:14" ht="16.5" x14ac:dyDescent="0.45">
      <c r="A11" s="1183"/>
      <c r="B11" s="195"/>
      <c r="C11" s="195"/>
      <c r="D11" s="195"/>
      <c r="E11" s="195"/>
      <c r="F11" s="196"/>
      <c r="G11" s="197"/>
      <c r="H11" s="193"/>
      <c r="I11" s="193"/>
      <c r="J11" s="193"/>
      <c r="K11" s="196"/>
      <c r="L11" s="192"/>
      <c r="M11" s="193"/>
    </row>
    <row r="12" spans="1:14" ht="20.5" x14ac:dyDescent="0.45">
      <c r="A12" s="1183"/>
      <c r="B12" s="1204" t="s">
        <v>631</v>
      </c>
      <c r="C12" s="1205"/>
      <c r="D12" s="1205"/>
      <c r="E12" s="1205"/>
      <c r="F12" s="1205"/>
      <c r="G12" s="1205"/>
      <c r="H12" s="1205"/>
      <c r="I12" s="1205"/>
      <c r="J12" s="1205"/>
      <c r="K12" s="1206"/>
      <c r="L12" s="192"/>
      <c r="M12" s="193"/>
    </row>
    <row r="13" spans="1:14" ht="16.5" x14ac:dyDescent="0.45">
      <c r="A13" s="1183"/>
      <c r="B13" s="1207" t="s">
        <v>632</v>
      </c>
      <c r="C13" s="1208"/>
      <c r="D13" s="1208"/>
      <c r="E13" s="1208"/>
      <c r="F13" s="1208"/>
      <c r="G13" s="1208"/>
      <c r="H13" s="1208"/>
      <c r="I13" s="1208"/>
      <c r="J13" s="1208"/>
      <c r="K13" s="1209"/>
      <c r="L13" s="192"/>
      <c r="M13" s="193"/>
    </row>
    <row r="14" spans="1:14" ht="16.5" x14ac:dyDescent="0.45">
      <c r="A14" s="1183"/>
      <c r="B14" s="195"/>
      <c r="C14" s="195"/>
      <c r="D14" s="195"/>
      <c r="E14" s="195"/>
      <c r="F14" s="196"/>
      <c r="G14" s="197"/>
      <c r="H14" s="193"/>
      <c r="I14" s="193"/>
      <c r="J14" s="193"/>
      <c r="K14" s="196"/>
      <c r="L14" s="192"/>
      <c r="M14" s="193"/>
    </row>
    <row r="15" spans="1:14" ht="20.5" x14ac:dyDescent="0.45">
      <c r="A15" s="1183"/>
      <c r="B15" s="1223" t="s">
        <v>633</v>
      </c>
      <c r="C15" s="1224"/>
      <c r="D15" s="1224"/>
      <c r="E15" s="1224"/>
      <c r="F15" s="1224"/>
      <c r="G15" s="1224"/>
      <c r="H15" s="1224"/>
      <c r="I15" s="1224"/>
      <c r="J15" s="1224"/>
      <c r="K15" s="1225"/>
      <c r="L15" s="192"/>
      <c r="M15" s="193"/>
    </row>
    <row r="16" spans="1:14" ht="16.5" x14ac:dyDescent="0.45">
      <c r="A16" s="1183"/>
      <c r="B16" s="1226" t="s">
        <v>634</v>
      </c>
      <c r="C16" s="1227"/>
      <c r="D16" s="1227"/>
      <c r="E16" s="1227"/>
      <c r="F16" s="1227"/>
      <c r="G16" s="1227"/>
      <c r="H16" s="1227"/>
      <c r="I16" s="1227"/>
      <c r="J16" s="1227"/>
      <c r="K16" s="1228"/>
      <c r="L16" s="198"/>
      <c r="M16" s="196"/>
    </row>
    <row r="17" spans="1:15" ht="21.65" customHeight="1" x14ac:dyDescent="0.45">
      <c r="A17" s="1210" t="s">
        <v>659</v>
      </c>
      <c r="B17" s="1184" t="s">
        <v>635</v>
      </c>
      <c r="C17" s="1185"/>
      <c r="D17" s="1190" t="s">
        <v>636</v>
      </c>
      <c r="E17" s="1191"/>
      <c r="F17" s="1236" t="s">
        <v>635</v>
      </c>
      <c r="G17" s="1237"/>
      <c r="H17" s="1213" t="s">
        <v>637</v>
      </c>
      <c r="I17" s="1214"/>
      <c r="J17" s="1217" t="s">
        <v>638</v>
      </c>
      <c r="K17" s="1218"/>
      <c r="L17" s="199"/>
      <c r="M17" s="200"/>
    </row>
    <row r="18" spans="1:15" ht="20.5" x14ac:dyDescent="0.45">
      <c r="A18" s="1210"/>
      <c r="B18" s="1186" t="s">
        <v>639</v>
      </c>
      <c r="C18" s="1187"/>
      <c r="D18" s="207"/>
      <c r="E18" s="207"/>
      <c r="F18" s="1230" t="s">
        <v>640</v>
      </c>
      <c r="G18" s="1231"/>
      <c r="H18" s="1215" t="s">
        <v>641</v>
      </c>
      <c r="I18" s="1216"/>
      <c r="J18" s="1219" t="s">
        <v>642</v>
      </c>
      <c r="K18" s="1220"/>
      <c r="L18" s="199"/>
      <c r="M18" s="200"/>
    </row>
    <row r="19" spans="1:15" ht="16.5" x14ac:dyDescent="0.45">
      <c r="A19" s="1210"/>
      <c r="B19" s="1188" t="s">
        <v>643</v>
      </c>
      <c r="C19" s="1189"/>
      <c r="D19" s="1234" t="s">
        <v>644</v>
      </c>
      <c r="E19" s="1235"/>
      <c r="F19" s="1211" t="s">
        <v>645</v>
      </c>
      <c r="G19" s="1212"/>
      <c r="H19" s="1232" t="s">
        <v>646</v>
      </c>
      <c r="I19" s="1233"/>
      <c r="J19" s="1221" t="s">
        <v>647</v>
      </c>
      <c r="K19" s="1222"/>
      <c r="L19" s="199"/>
      <c r="M19" s="200"/>
    </row>
    <row r="20" spans="1:15" ht="16.5" x14ac:dyDescent="0.45">
      <c r="A20" s="1210"/>
      <c r="B20" s="1188" t="s">
        <v>648</v>
      </c>
      <c r="C20" s="1189"/>
      <c r="D20" s="1234" t="s">
        <v>649</v>
      </c>
      <c r="E20" s="1235"/>
      <c r="F20" s="1211" t="s">
        <v>650</v>
      </c>
      <c r="G20" s="1212"/>
      <c r="H20" s="1232" t="s">
        <v>651</v>
      </c>
      <c r="I20" s="1233"/>
      <c r="J20" s="1221" t="s">
        <v>652</v>
      </c>
      <c r="K20" s="1222"/>
      <c r="L20" s="199"/>
      <c r="M20" s="200"/>
    </row>
    <row r="21" spans="1:15" ht="16.5" x14ac:dyDescent="0.45">
      <c r="A21" s="1210"/>
      <c r="B21" s="1188" t="s">
        <v>653</v>
      </c>
      <c r="C21" s="1189"/>
      <c r="D21" s="209"/>
      <c r="E21" s="209"/>
      <c r="F21" s="1211" t="s">
        <v>654</v>
      </c>
      <c r="G21" s="1212"/>
      <c r="H21" s="1232" t="s">
        <v>655</v>
      </c>
      <c r="I21" s="1233"/>
      <c r="J21" s="1221" t="s">
        <v>656</v>
      </c>
      <c r="K21" s="1222"/>
      <c r="L21" s="199"/>
      <c r="M21" s="200"/>
    </row>
    <row r="22" spans="1:15" ht="16.5" x14ac:dyDescent="0.45">
      <c r="A22" s="1210"/>
      <c r="B22" s="208"/>
      <c r="C22" s="208"/>
      <c r="D22" s="209"/>
      <c r="E22" s="209"/>
      <c r="F22" s="1211" t="s">
        <v>657</v>
      </c>
      <c r="G22" s="1212"/>
      <c r="H22" s="210"/>
      <c r="I22" s="210"/>
      <c r="J22" s="211"/>
      <c r="K22" s="211"/>
      <c r="L22" s="199"/>
      <c r="M22" s="200"/>
    </row>
    <row r="23" spans="1:15" ht="16.5" x14ac:dyDescent="0.45">
      <c r="A23" s="1210"/>
      <c r="B23" s="208"/>
      <c r="C23" s="208"/>
      <c r="D23" s="209"/>
      <c r="E23" s="209"/>
      <c r="F23" s="201"/>
      <c r="G23" s="201"/>
      <c r="H23" s="202"/>
      <c r="I23" s="202"/>
      <c r="J23" s="203"/>
      <c r="K23" s="203"/>
      <c r="L23" s="199"/>
      <c r="M23" s="200"/>
    </row>
    <row r="24" spans="1:15" ht="16.5" x14ac:dyDescent="0.45">
      <c r="A24" s="204"/>
    </row>
    <row r="25" spans="1:15" ht="17" thickBot="1" x14ac:dyDescent="0.5">
      <c r="A25" s="204"/>
    </row>
    <row r="26" spans="1:15" ht="17.5" thickTop="1" thickBot="1" x14ac:dyDescent="0.5">
      <c r="A26" s="212"/>
      <c r="B26" s="1180" t="s">
        <v>661</v>
      </c>
      <c r="C26" s="1181"/>
      <c r="D26" s="1181"/>
      <c r="E26" s="1181"/>
      <c r="F26" s="1181"/>
      <c r="G26" s="1181"/>
      <c r="H26" s="1181"/>
      <c r="I26" s="1181"/>
      <c r="J26" s="1181"/>
      <c r="K26" s="1182"/>
      <c r="N26" s="838" t="s">
        <v>1069</v>
      </c>
      <c r="O26" s="839"/>
    </row>
    <row r="27" spans="1:15" ht="17" thickTop="1" x14ac:dyDescent="0.45">
      <c r="A27" s="205"/>
    </row>
    <row r="28" spans="1:15" x14ac:dyDescent="0.35">
      <c r="B28" s="896" t="s">
        <v>662</v>
      </c>
      <c r="C28" s="896"/>
      <c r="D28" s="896"/>
      <c r="E28" s="896"/>
      <c r="F28" s="896"/>
      <c r="G28" s="896"/>
      <c r="H28" s="896"/>
      <c r="I28" s="896"/>
      <c r="J28" s="896"/>
      <c r="K28" s="896"/>
    </row>
    <row r="29" spans="1:15" ht="15" thickBot="1" x14ac:dyDescent="0.4"/>
    <row r="30" spans="1:15" ht="14.5" customHeight="1" thickTop="1" thickBot="1" x14ac:dyDescent="0.4">
      <c r="A30" s="1239" t="s">
        <v>658</v>
      </c>
      <c r="B30" s="811" t="s">
        <v>358</v>
      </c>
      <c r="C30" s="811"/>
      <c r="D30" s="811" t="s">
        <v>663</v>
      </c>
      <c r="E30" s="811"/>
      <c r="F30" s="811"/>
      <c r="G30" s="811"/>
      <c r="H30" s="811" t="s">
        <v>664</v>
      </c>
      <c r="I30" s="811"/>
      <c r="J30" s="811"/>
      <c r="K30" s="811"/>
      <c r="L30" s="811" t="s">
        <v>665</v>
      </c>
      <c r="M30" s="811"/>
      <c r="N30" s="811"/>
      <c r="O30" s="811"/>
    </row>
    <row r="31" spans="1:15" ht="30" customHeight="1" thickTop="1" thickBot="1" x14ac:dyDescent="0.4">
      <c r="A31" s="1239"/>
      <c r="B31" s="1238" t="s">
        <v>666</v>
      </c>
      <c r="C31" s="1238"/>
      <c r="D31" s="811"/>
      <c r="E31" s="811"/>
      <c r="F31" s="811"/>
      <c r="G31" s="811"/>
      <c r="H31" s="811"/>
      <c r="I31" s="811"/>
      <c r="J31" s="811"/>
      <c r="K31" s="811"/>
      <c r="L31" s="811"/>
      <c r="M31" s="811"/>
      <c r="N31" s="811"/>
      <c r="O31" s="811"/>
    </row>
    <row r="32" spans="1:15" ht="30" customHeight="1" thickTop="1" thickBot="1" x14ac:dyDescent="0.4">
      <c r="A32" s="1239"/>
      <c r="B32" s="1238"/>
      <c r="C32" s="1238"/>
      <c r="D32" s="811"/>
      <c r="E32" s="811"/>
      <c r="F32" s="811"/>
      <c r="G32" s="811"/>
      <c r="H32" s="811"/>
      <c r="I32" s="811"/>
      <c r="J32" s="811"/>
      <c r="K32" s="811"/>
      <c r="L32" s="811"/>
      <c r="M32" s="811"/>
      <c r="N32" s="811"/>
      <c r="O32" s="811"/>
    </row>
    <row r="33" spans="1:15" ht="30" customHeight="1" thickTop="1" thickBot="1" x14ac:dyDescent="0.4">
      <c r="A33" s="1239"/>
      <c r="B33" s="1238"/>
      <c r="C33" s="1238"/>
      <c r="D33" s="811"/>
      <c r="E33" s="811"/>
      <c r="F33" s="811"/>
      <c r="G33" s="811"/>
      <c r="H33" s="811"/>
      <c r="I33" s="811"/>
      <c r="J33" s="811"/>
      <c r="K33" s="811"/>
      <c r="L33" s="811"/>
      <c r="M33" s="811"/>
      <c r="N33" s="811"/>
      <c r="O33" s="811"/>
    </row>
    <row r="34" spans="1:15" ht="30" customHeight="1" thickTop="1" thickBot="1" x14ac:dyDescent="0.4">
      <c r="A34" s="1239"/>
      <c r="B34" s="1238"/>
      <c r="C34" s="1238"/>
      <c r="D34" s="811"/>
      <c r="E34" s="811"/>
      <c r="F34" s="811"/>
      <c r="G34" s="811"/>
      <c r="H34" s="811"/>
      <c r="I34" s="811"/>
      <c r="J34" s="811"/>
      <c r="K34" s="811"/>
      <c r="L34" s="811"/>
      <c r="M34" s="811"/>
      <c r="N34" s="811"/>
      <c r="O34" s="811"/>
    </row>
    <row r="35" spans="1:15" ht="30" customHeight="1" thickTop="1" thickBot="1" x14ac:dyDescent="0.4">
      <c r="A35" s="1239"/>
      <c r="B35" s="1238"/>
      <c r="C35" s="1238"/>
      <c r="D35" s="811"/>
      <c r="E35" s="811"/>
      <c r="F35" s="811"/>
      <c r="G35" s="811"/>
      <c r="H35" s="811"/>
      <c r="I35" s="811"/>
      <c r="J35" s="811"/>
      <c r="K35" s="811"/>
      <c r="L35" s="811"/>
      <c r="M35" s="811"/>
      <c r="N35" s="811"/>
      <c r="O35" s="811"/>
    </row>
    <row r="36" spans="1:15" ht="30" customHeight="1" thickTop="1" thickBot="1" x14ac:dyDescent="0.4">
      <c r="A36" s="1239"/>
      <c r="B36" s="1238"/>
      <c r="C36" s="1238"/>
      <c r="D36" s="811"/>
      <c r="E36" s="811"/>
      <c r="F36" s="811"/>
      <c r="G36" s="811"/>
      <c r="H36" s="811"/>
      <c r="I36" s="811"/>
      <c r="J36" s="811"/>
      <c r="K36" s="811"/>
      <c r="L36" s="811"/>
      <c r="M36" s="811"/>
      <c r="N36" s="811"/>
      <c r="O36" s="811"/>
    </row>
    <row r="37" spans="1:15" ht="30" customHeight="1" thickTop="1" thickBot="1" x14ac:dyDescent="0.4">
      <c r="A37" s="1239"/>
      <c r="B37" s="1238"/>
      <c r="C37" s="1238"/>
      <c r="D37" s="811"/>
      <c r="E37" s="811"/>
      <c r="F37" s="811"/>
      <c r="G37" s="811"/>
      <c r="H37" s="811"/>
      <c r="I37" s="811"/>
      <c r="J37" s="811"/>
      <c r="K37" s="811"/>
      <c r="L37" s="811"/>
      <c r="M37" s="811"/>
      <c r="N37" s="811"/>
      <c r="O37" s="811"/>
    </row>
    <row r="38" spans="1:15" ht="30" customHeight="1" thickTop="1" thickBot="1" x14ac:dyDescent="0.4">
      <c r="A38" s="1239"/>
      <c r="B38" s="1238" t="s">
        <v>667</v>
      </c>
      <c r="C38" s="1238"/>
      <c r="D38" s="811"/>
      <c r="E38" s="811"/>
      <c r="F38" s="811"/>
      <c r="G38" s="811"/>
      <c r="H38" s="811"/>
      <c r="I38" s="811"/>
      <c r="J38" s="811"/>
      <c r="K38" s="811"/>
      <c r="L38" s="811"/>
      <c r="M38" s="811"/>
      <c r="N38" s="811"/>
      <c r="O38" s="811"/>
    </row>
    <row r="39" spans="1:15" ht="30" customHeight="1" thickTop="1" thickBot="1" x14ac:dyDescent="0.4">
      <c r="A39" s="1239"/>
      <c r="B39" s="1238"/>
      <c r="C39" s="1238"/>
      <c r="D39" s="811"/>
      <c r="E39" s="811"/>
      <c r="F39" s="811"/>
      <c r="G39" s="811"/>
      <c r="H39" s="811"/>
      <c r="I39" s="811"/>
      <c r="J39" s="811"/>
      <c r="K39" s="811"/>
      <c r="L39" s="811"/>
      <c r="M39" s="811"/>
      <c r="N39" s="811"/>
      <c r="O39" s="811"/>
    </row>
    <row r="40" spans="1:15" ht="30" customHeight="1" thickTop="1" thickBot="1" x14ac:dyDescent="0.4">
      <c r="A40" s="1239"/>
      <c r="B40" s="1238"/>
      <c r="C40" s="1238"/>
      <c r="D40" s="811"/>
      <c r="E40" s="811"/>
      <c r="F40" s="811"/>
      <c r="G40" s="811"/>
      <c r="H40" s="811"/>
      <c r="I40" s="811"/>
      <c r="J40" s="811"/>
      <c r="K40" s="811"/>
      <c r="L40" s="811"/>
      <c r="M40" s="811"/>
      <c r="N40" s="811"/>
      <c r="O40" s="811"/>
    </row>
    <row r="41" spans="1:15" ht="30" customHeight="1" thickTop="1" thickBot="1" x14ac:dyDescent="0.4">
      <c r="A41" s="1239"/>
      <c r="B41" s="1238"/>
      <c r="C41" s="1238"/>
      <c r="D41" s="811"/>
      <c r="E41" s="811"/>
      <c r="F41" s="811"/>
      <c r="G41" s="811"/>
      <c r="H41" s="811"/>
      <c r="I41" s="811"/>
      <c r="J41" s="811"/>
      <c r="K41" s="811"/>
      <c r="L41" s="811"/>
      <c r="M41" s="811"/>
      <c r="N41" s="811"/>
      <c r="O41" s="811"/>
    </row>
    <row r="42" spans="1:15" ht="30" customHeight="1" thickTop="1" thickBot="1" x14ac:dyDescent="0.4">
      <c r="A42" s="1239"/>
      <c r="B42" s="1238"/>
      <c r="C42" s="1238"/>
      <c r="D42" s="811"/>
      <c r="E42" s="811"/>
      <c r="F42" s="811"/>
      <c r="G42" s="811"/>
      <c r="H42" s="811"/>
      <c r="I42" s="811"/>
      <c r="J42" s="811"/>
      <c r="K42" s="811"/>
      <c r="L42" s="811"/>
      <c r="M42" s="811"/>
      <c r="N42" s="811"/>
      <c r="O42" s="811"/>
    </row>
    <row r="43" spans="1:15" ht="30" customHeight="1" thickTop="1" thickBot="1" x14ac:dyDescent="0.4">
      <c r="A43" s="1239"/>
      <c r="B43" s="1238"/>
      <c r="C43" s="1238"/>
      <c r="D43" s="811"/>
      <c r="E43" s="811"/>
      <c r="F43" s="811"/>
      <c r="G43" s="811"/>
      <c r="H43" s="811"/>
      <c r="I43" s="811"/>
      <c r="J43" s="811"/>
      <c r="K43" s="811"/>
      <c r="L43" s="811"/>
      <c r="M43" s="811"/>
      <c r="N43" s="811"/>
      <c r="O43" s="811"/>
    </row>
    <row r="44" spans="1:15" ht="30" customHeight="1" thickTop="1" thickBot="1" x14ac:dyDescent="0.4">
      <c r="A44" s="1239"/>
      <c r="B44" s="1238"/>
      <c r="C44" s="1238"/>
      <c r="D44" s="811"/>
      <c r="E44" s="811"/>
      <c r="F44" s="811"/>
      <c r="G44" s="811"/>
      <c r="H44" s="811"/>
      <c r="I44" s="811"/>
      <c r="J44" s="811"/>
      <c r="K44" s="811"/>
      <c r="L44" s="811"/>
      <c r="M44" s="811"/>
      <c r="N44" s="811"/>
      <c r="O44" s="811"/>
    </row>
    <row r="45" spans="1:15" ht="30" customHeight="1" thickTop="1" thickBot="1" x14ac:dyDescent="0.4">
      <c r="A45" s="1239"/>
      <c r="B45" s="1238" t="s">
        <v>668</v>
      </c>
      <c r="C45" s="1238"/>
      <c r="D45" s="811"/>
      <c r="E45" s="811"/>
      <c r="F45" s="811"/>
      <c r="G45" s="811"/>
      <c r="H45" s="811"/>
      <c r="I45" s="811"/>
      <c r="J45" s="811"/>
      <c r="K45" s="811"/>
      <c r="L45" s="811"/>
      <c r="M45" s="811"/>
      <c r="N45" s="811"/>
      <c r="O45" s="811"/>
    </row>
    <row r="46" spans="1:15" ht="30" customHeight="1" thickTop="1" thickBot="1" x14ac:dyDescent="0.4">
      <c r="A46" s="1239"/>
      <c r="B46" s="1238"/>
      <c r="C46" s="1238"/>
      <c r="D46" s="811"/>
      <c r="E46" s="811"/>
      <c r="F46" s="811"/>
      <c r="G46" s="811"/>
      <c r="H46" s="811"/>
      <c r="I46" s="811"/>
      <c r="J46" s="811"/>
      <c r="K46" s="811"/>
      <c r="L46" s="811"/>
      <c r="M46" s="811"/>
      <c r="N46" s="811"/>
      <c r="O46" s="811"/>
    </row>
    <row r="47" spans="1:15" ht="30" customHeight="1" thickTop="1" thickBot="1" x14ac:dyDescent="0.4">
      <c r="A47" s="1239"/>
      <c r="B47" s="1238"/>
      <c r="C47" s="1238"/>
      <c r="D47" s="811"/>
      <c r="E47" s="811"/>
      <c r="F47" s="811"/>
      <c r="G47" s="811"/>
      <c r="H47" s="811"/>
      <c r="I47" s="811"/>
      <c r="J47" s="811"/>
      <c r="K47" s="811"/>
      <c r="L47" s="811"/>
      <c r="M47" s="811"/>
      <c r="N47" s="811"/>
      <c r="O47" s="811"/>
    </row>
    <row r="48" spans="1:15" ht="30" customHeight="1" thickTop="1" thickBot="1" x14ac:dyDescent="0.4">
      <c r="A48" s="1239"/>
      <c r="B48" s="1238"/>
      <c r="C48" s="1238"/>
      <c r="D48" s="811"/>
      <c r="E48" s="811"/>
      <c r="F48" s="811"/>
      <c r="G48" s="811"/>
      <c r="H48" s="811"/>
      <c r="I48" s="811"/>
      <c r="J48" s="811"/>
      <c r="K48" s="811"/>
      <c r="L48" s="811"/>
      <c r="M48" s="811"/>
      <c r="N48" s="811"/>
      <c r="O48" s="811"/>
    </row>
    <row r="49" spans="1:15" ht="30" customHeight="1" thickTop="1" thickBot="1" x14ac:dyDescent="0.4">
      <c r="A49" s="1239"/>
      <c r="B49" s="1238"/>
      <c r="C49" s="1238"/>
      <c r="D49" s="811"/>
      <c r="E49" s="811"/>
      <c r="F49" s="811"/>
      <c r="G49" s="811"/>
      <c r="H49" s="811"/>
      <c r="I49" s="811"/>
      <c r="J49" s="811"/>
      <c r="K49" s="811"/>
      <c r="L49" s="811"/>
      <c r="M49" s="811"/>
      <c r="N49" s="811"/>
      <c r="O49" s="811"/>
    </row>
    <row r="50" spans="1:15" ht="30" customHeight="1" thickTop="1" thickBot="1" x14ac:dyDescent="0.4">
      <c r="A50" s="1239"/>
      <c r="B50" s="1238"/>
      <c r="C50" s="1238"/>
      <c r="D50" s="811"/>
      <c r="E50" s="811"/>
      <c r="F50" s="811"/>
      <c r="G50" s="811"/>
      <c r="H50" s="811"/>
      <c r="I50" s="811"/>
      <c r="J50" s="811"/>
      <c r="K50" s="811"/>
      <c r="L50" s="811"/>
      <c r="M50" s="811"/>
      <c r="N50" s="811"/>
      <c r="O50" s="811"/>
    </row>
    <row r="51" spans="1:15" ht="30" customHeight="1" thickTop="1" thickBot="1" x14ac:dyDescent="0.4">
      <c r="A51" s="1239"/>
      <c r="B51" s="1238"/>
      <c r="C51" s="1238"/>
      <c r="D51" s="811"/>
      <c r="E51" s="811"/>
      <c r="F51" s="811"/>
      <c r="G51" s="811"/>
      <c r="H51" s="811"/>
      <c r="I51" s="811"/>
      <c r="J51" s="811"/>
      <c r="K51" s="811"/>
      <c r="L51" s="811"/>
      <c r="M51" s="811"/>
      <c r="N51" s="811"/>
      <c r="O51" s="811"/>
    </row>
    <row r="52" spans="1:15" ht="30" customHeight="1" thickTop="1" thickBot="1" x14ac:dyDescent="0.4">
      <c r="A52" s="1239"/>
      <c r="B52" s="1238" t="s">
        <v>669</v>
      </c>
      <c r="C52" s="1238"/>
      <c r="D52" s="811"/>
      <c r="E52" s="811"/>
      <c r="F52" s="811"/>
      <c r="G52" s="811"/>
      <c r="H52" s="811"/>
      <c r="I52" s="811"/>
      <c r="J52" s="811"/>
      <c r="K52" s="811"/>
      <c r="L52" s="811"/>
      <c r="M52" s="811"/>
      <c r="N52" s="811"/>
      <c r="O52" s="811"/>
    </row>
    <row r="53" spans="1:15" ht="30" customHeight="1" thickTop="1" thickBot="1" x14ac:dyDescent="0.4">
      <c r="A53" s="1239"/>
      <c r="B53" s="1238"/>
      <c r="C53" s="1238"/>
      <c r="D53" s="811"/>
      <c r="E53" s="811"/>
      <c r="F53" s="811"/>
      <c r="G53" s="811"/>
      <c r="H53" s="811"/>
      <c r="I53" s="811"/>
      <c r="J53" s="811"/>
      <c r="K53" s="811"/>
      <c r="L53" s="811"/>
      <c r="M53" s="811"/>
      <c r="N53" s="811"/>
      <c r="O53" s="811"/>
    </row>
    <row r="54" spans="1:15" ht="30" customHeight="1" thickTop="1" thickBot="1" x14ac:dyDescent="0.4">
      <c r="A54" s="1239"/>
      <c r="B54" s="1238"/>
      <c r="C54" s="1238"/>
      <c r="D54" s="811"/>
      <c r="E54" s="811"/>
      <c r="F54" s="811"/>
      <c r="G54" s="811"/>
      <c r="H54" s="811"/>
      <c r="I54" s="811"/>
      <c r="J54" s="811"/>
      <c r="K54" s="811"/>
      <c r="L54" s="811"/>
      <c r="M54" s="811"/>
      <c r="N54" s="811"/>
      <c r="O54" s="811"/>
    </row>
    <row r="55" spans="1:15" ht="30" customHeight="1" thickTop="1" thickBot="1" x14ac:dyDescent="0.4">
      <c r="A55" s="1239"/>
      <c r="B55" s="1238"/>
      <c r="C55" s="1238"/>
      <c r="D55" s="811"/>
      <c r="E55" s="811"/>
      <c r="F55" s="811"/>
      <c r="G55" s="811"/>
      <c r="H55" s="811"/>
      <c r="I55" s="811"/>
      <c r="J55" s="811"/>
      <c r="K55" s="811"/>
      <c r="L55" s="811"/>
      <c r="M55" s="811"/>
      <c r="N55" s="811"/>
      <c r="O55" s="811"/>
    </row>
    <row r="56" spans="1:15" ht="30" customHeight="1" thickTop="1" thickBot="1" x14ac:dyDescent="0.4">
      <c r="A56" s="1239"/>
      <c r="B56" s="1238"/>
      <c r="C56" s="1238"/>
      <c r="D56" s="811"/>
      <c r="E56" s="811"/>
      <c r="F56" s="811"/>
      <c r="G56" s="811"/>
      <c r="H56" s="811"/>
      <c r="I56" s="811"/>
      <c r="J56" s="811"/>
      <c r="K56" s="811"/>
      <c r="L56" s="811"/>
      <c r="M56" s="811"/>
      <c r="N56" s="811"/>
      <c r="O56" s="811"/>
    </row>
    <row r="57" spans="1:15" ht="30" customHeight="1" thickTop="1" thickBot="1" x14ac:dyDescent="0.4">
      <c r="A57" s="1239"/>
      <c r="B57" s="1238"/>
      <c r="C57" s="1238"/>
      <c r="D57" s="811"/>
      <c r="E57" s="811"/>
      <c r="F57" s="811"/>
      <c r="G57" s="811"/>
      <c r="H57" s="811"/>
      <c r="I57" s="811"/>
      <c r="J57" s="811"/>
      <c r="K57" s="811"/>
      <c r="L57" s="811"/>
      <c r="M57" s="811"/>
      <c r="N57" s="811"/>
      <c r="O57" s="811"/>
    </row>
    <row r="58" spans="1:15" ht="30" customHeight="1" thickTop="1" thickBot="1" x14ac:dyDescent="0.4">
      <c r="A58" s="1239"/>
      <c r="B58" s="1238"/>
      <c r="C58" s="1238"/>
      <c r="D58" s="811"/>
      <c r="E58" s="811"/>
      <c r="F58" s="811"/>
      <c r="G58" s="811"/>
      <c r="H58" s="811"/>
      <c r="I58" s="811"/>
      <c r="J58" s="811"/>
      <c r="K58" s="811"/>
      <c r="L58" s="811"/>
      <c r="M58" s="811"/>
      <c r="N58" s="811"/>
      <c r="O58" s="811"/>
    </row>
    <row r="59" spans="1:15" ht="30" customHeight="1" thickTop="1" thickBot="1" x14ac:dyDescent="0.4">
      <c r="A59" s="1240" t="s">
        <v>659</v>
      </c>
      <c r="B59" s="1238" t="s">
        <v>670</v>
      </c>
      <c r="C59" s="1238"/>
      <c r="D59" s="811"/>
      <c r="E59" s="811"/>
      <c r="F59" s="811"/>
      <c r="G59" s="811"/>
      <c r="H59" s="811"/>
      <c r="I59" s="811"/>
      <c r="J59" s="811"/>
      <c r="K59" s="811"/>
      <c r="L59" s="811"/>
      <c r="M59" s="811"/>
      <c r="N59" s="811"/>
      <c r="O59" s="811"/>
    </row>
    <row r="60" spans="1:15" ht="30" customHeight="1" thickTop="1" thickBot="1" x14ac:dyDescent="0.4">
      <c r="A60" s="1240"/>
      <c r="B60" s="1238"/>
      <c r="C60" s="1238"/>
      <c r="D60" s="811"/>
      <c r="E60" s="811"/>
      <c r="F60" s="811"/>
      <c r="G60" s="811"/>
      <c r="H60" s="811"/>
      <c r="I60" s="811"/>
      <c r="J60" s="811"/>
      <c r="K60" s="811"/>
      <c r="L60" s="811"/>
      <c r="M60" s="811"/>
      <c r="N60" s="811"/>
      <c r="O60" s="811"/>
    </row>
    <row r="61" spans="1:15" ht="30" customHeight="1" thickTop="1" thickBot="1" x14ac:dyDescent="0.4">
      <c r="A61" s="1240"/>
      <c r="B61" s="1238"/>
      <c r="C61" s="1238"/>
      <c r="D61" s="811"/>
      <c r="E61" s="811"/>
      <c r="F61" s="811"/>
      <c r="G61" s="811"/>
      <c r="H61" s="811"/>
      <c r="I61" s="811"/>
      <c r="J61" s="811"/>
      <c r="K61" s="811"/>
      <c r="L61" s="811"/>
      <c r="M61" s="811"/>
      <c r="N61" s="811"/>
      <c r="O61" s="811"/>
    </row>
    <row r="62" spans="1:15" ht="30" customHeight="1" thickTop="1" thickBot="1" x14ac:dyDescent="0.4">
      <c r="A62" s="1240"/>
      <c r="B62" s="1238"/>
      <c r="C62" s="1238"/>
      <c r="D62" s="811"/>
      <c r="E62" s="811"/>
      <c r="F62" s="811"/>
      <c r="G62" s="811"/>
      <c r="H62" s="811"/>
      <c r="I62" s="811"/>
      <c r="J62" s="811"/>
      <c r="K62" s="811"/>
      <c r="L62" s="811"/>
      <c r="M62" s="811"/>
      <c r="N62" s="811"/>
      <c r="O62" s="811"/>
    </row>
    <row r="63" spans="1:15" ht="30" customHeight="1" thickTop="1" thickBot="1" x14ac:dyDescent="0.4">
      <c r="A63" s="1240"/>
      <c r="B63" s="1238"/>
      <c r="C63" s="1238"/>
      <c r="D63" s="811"/>
      <c r="E63" s="811"/>
      <c r="F63" s="811"/>
      <c r="G63" s="811"/>
      <c r="H63" s="811"/>
      <c r="I63" s="811"/>
      <c r="J63" s="811"/>
      <c r="K63" s="811"/>
      <c r="L63" s="811"/>
      <c r="M63" s="811"/>
      <c r="N63" s="811"/>
      <c r="O63" s="811"/>
    </row>
    <row r="64" spans="1:15" ht="30" customHeight="1" thickTop="1" thickBot="1" x14ac:dyDescent="0.4">
      <c r="A64" s="1240"/>
      <c r="B64" s="1238"/>
      <c r="C64" s="1238"/>
      <c r="D64" s="811"/>
      <c r="E64" s="811"/>
      <c r="F64" s="811"/>
      <c r="G64" s="811"/>
      <c r="H64" s="811"/>
      <c r="I64" s="811"/>
      <c r="J64" s="811"/>
      <c r="K64" s="811"/>
      <c r="L64" s="811"/>
      <c r="M64" s="811"/>
      <c r="N64" s="811"/>
      <c r="O64" s="811"/>
    </row>
    <row r="65" spans="1:15" ht="30" customHeight="1" thickTop="1" thickBot="1" x14ac:dyDescent="0.4">
      <c r="A65" s="1240"/>
      <c r="B65" s="1238"/>
      <c r="C65" s="1238"/>
      <c r="D65" s="811"/>
      <c r="E65" s="811"/>
      <c r="F65" s="811"/>
      <c r="G65" s="811"/>
      <c r="H65" s="811"/>
      <c r="I65" s="811"/>
      <c r="J65" s="811"/>
      <c r="K65" s="811"/>
      <c r="L65" s="811"/>
      <c r="M65" s="811"/>
      <c r="N65" s="811"/>
      <c r="O65" s="811"/>
    </row>
    <row r="66" spans="1:15" ht="30" customHeight="1" thickTop="1" thickBot="1" x14ac:dyDescent="0.4">
      <c r="A66" s="1240"/>
      <c r="B66" s="1238" t="s">
        <v>636</v>
      </c>
      <c r="C66" s="1238"/>
      <c r="D66" s="811"/>
      <c r="E66" s="811"/>
      <c r="F66" s="811"/>
      <c r="G66" s="811"/>
      <c r="H66" s="811"/>
      <c r="I66" s="811"/>
      <c r="J66" s="811"/>
      <c r="K66" s="811"/>
      <c r="L66" s="811"/>
      <c r="M66" s="811"/>
      <c r="N66" s="811"/>
      <c r="O66" s="811"/>
    </row>
    <row r="67" spans="1:15" ht="30" customHeight="1" thickTop="1" thickBot="1" x14ac:dyDescent="0.4">
      <c r="A67" s="1240"/>
      <c r="B67" s="1238"/>
      <c r="C67" s="1238"/>
      <c r="D67" s="811"/>
      <c r="E67" s="811"/>
      <c r="F67" s="811"/>
      <c r="G67" s="811"/>
      <c r="H67" s="811"/>
      <c r="I67" s="811"/>
      <c r="J67" s="811"/>
      <c r="K67" s="811"/>
      <c r="L67" s="811"/>
      <c r="M67" s="811"/>
      <c r="N67" s="811"/>
      <c r="O67" s="811"/>
    </row>
    <row r="68" spans="1:15" ht="30" customHeight="1" thickTop="1" thickBot="1" x14ac:dyDescent="0.4">
      <c r="A68" s="1240"/>
      <c r="B68" s="1238"/>
      <c r="C68" s="1238"/>
      <c r="D68" s="811"/>
      <c r="E68" s="811"/>
      <c r="F68" s="811"/>
      <c r="G68" s="811"/>
      <c r="H68" s="811"/>
      <c r="I68" s="811"/>
      <c r="J68" s="811"/>
      <c r="K68" s="811"/>
      <c r="L68" s="811"/>
      <c r="M68" s="811"/>
      <c r="N68" s="811"/>
      <c r="O68" s="811"/>
    </row>
    <row r="69" spans="1:15" ht="30" customHeight="1" thickTop="1" thickBot="1" x14ac:dyDescent="0.4">
      <c r="A69" s="1240"/>
      <c r="B69" s="1238"/>
      <c r="C69" s="1238"/>
      <c r="D69" s="811"/>
      <c r="E69" s="811"/>
      <c r="F69" s="811"/>
      <c r="G69" s="811"/>
      <c r="H69" s="811"/>
      <c r="I69" s="811"/>
      <c r="J69" s="811"/>
      <c r="K69" s="811"/>
      <c r="L69" s="811"/>
      <c r="M69" s="811"/>
      <c r="N69" s="811"/>
      <c r="O69" s="811"/>
    </row>
    <row r="70" spans="1:15" ht="30" customHeight="1" thickTop="1" thickBot="1" x14ac:dyDescent="0.4">
      <c r="A70" s="1240"/>
      <c r="B70" s="1238"/>
      <c r="C70" s="1238"/>
      <c r="D70" s="811"/>
      <c r="E70" s="811"/>
      <c r="F70" s="811"/>
      <c r="G70" s="811"/>
      <c r="H70" s="811"/>
      <c r="I70" s="811"/>
      <c r="J70" s="811"/>
      <c r="K70" s="811"/>
      <c r="L70" s="811"/>
      <c r="M70" s="811"/>
      <c r="N70" s="811"/>
      <c r="O70" s="811"/>
    </row>
    <row r="71" spans="1:15" ht="30" customHeight="1" thickTop="1" thickBot="1" x14ac:dyDescent="0.4">
      <c r="A71" s="1240"/>
      <c r="B71" s="1238"/>
      <c r="C71" s="1238"/>
      <c r="D71" s="811"/>
      <c r="E71" s="811"/>
      <c r="F71" s="811"/>
      <c r="G71" s="811"/>
      <c r="H71" s="811"/>
      <c r="I71" s="811"/>
      <c r="J71" s="811"/>
      <c r="K71" s="811"/>
      <c r="L71" s="811"/>
      <c r="M71" s="811"/>
      <c r="N71" s="811"/>
      <c r="O71" s="811"/>
    </row>
    <row r="72" spans="1:15" ht="30" customHeight="1" thickTop="1" thickBot="1" x14ac:dyDescent="0.4">
      <c r="A72" s="1240"/>
      <c r="B72" s="1238"/>
      <c r="C72" s="1238"/>
      <c r="D72" s="811"/>
      <c r="E72" s="811"/>
      <c r="F72" s="811"/>
      <c r="G72" s="811"/>
      <c r="H72" s="811"/>
      <c r="I72" s="811"/>
      <c r="J72" s="811"/>
      <c r="K72" s="811"/>
      <c r="L72" s="811"/>
      <c r="M72" s="811"/>
      <c r="N72" s="811"/>
      <c r="O72" s="811"/>
    </row>
    <row r="73" spans="1:15" ht="30" customHeight="1" thickTop="1" thickBot="1" x14ac:dyDescent="0.4">
      <c r="A73" s="1240"/>
      <c r="B73" s="1238" t="s">
        <v>671</v>
      </c>
      <c r="C73" s="1238"/>
      <c r="D73" s="811"/>
      <c r="E73" s="811"/>
      <c r="F73" s="811"/>
      <c r="G73" s="811"/>
      <c r="H73" s="811"/>
      <c r="I73" s="811"/>
      <c r="J73" s="811"/>
      <c r="K73" s="811"/>
      <c r="L73" s="811"/>
      <c r="M73" s="811"/>
      <c r="N73" s="811"/>
      <c r="O73" s="811"/>
    </row>
    <row r="74" spans="1:15" ht="30" customHeight="1" thickTop="1" thickBot="1" x14ac:dyDescent="0.4">
      <c r="A74" s="1240"/>
      <c r="B74" s="1238"/>
      <c r="C74" s="1238"/>
      <c r="D74" s="811"/>
      <c r="E74" s="811"/>
      <c r="F74" s="811"/>
      <c r="G74" s="811"/>
      <c r="H74" s="811"/>
      <c r="I74" s="811"/>
      <c r="J74" s="811"/>
      <c r="K74" s="811"/>
      <c r="L74" s="811"/>
      <c r="M74" s="811"/>
      <c r="N74" s="811"/>
      <c r="O74" s="811"/>
    </row>
    <row r="75" spans="1:15" ht="30" customHeight="1" thickTop="1" thickBot="1" x14ac:dyDescent="0.4">
      <c r="A75" s="1240"/>
      <c r="B75" s="1238"/>
      <c r="C75" s="1238"/>
      <c r="D75" s="811"/>
      <c r="E75" s="811"/>
      <c r="F75" s="811"/>
      <c r="G75" s="811"/>
      <c r="H75" s="811"/>
      <c r="I75" s="811"/>
      <c r="J75" s="811"/>
      <c r="K75" s="811"/>
      <c r="L75" s="811"/>
      <c r="M75" s="811"/>
      <c r="N75" s="811"/>
      <c r="O75" s="811"/>
    </row>
    <row r="76" spans="1:15" ht="30" customHeight="1" thickTop="1" thickBot="1" x14ac:dyDescent="0.4">
      <c r="A76" s="1240"/>
      <c r="B76" s="1238"/>
      <c r="C76" s="1238"/>
      <c r="D76" s="811"/>
      <c r="E76" s="811"/>
      <c r="F76" s="811"/>
      <c r="G76" s="811"/>
      <c r="H76" s="811"/>
      <c r="I76" s="811"/>
      <c r="J76" s="811"/>
      <c r="K76" s="811"/>
      <c r="L76" s="811"/>
      <c r="M76" s="811"/>
      <c r="N76" s="811"/>
      <c r="O76" s="811"/>
    </row>
    <row r="77" spans="1:15" ht="30" customHeight="1" thickTop="1" thickBot="1" x14ac:dyDescent="0.4">
      <c r="A77" s="1240"/>
      <c r="B77" s="1238"/>
      <c r="C77" s="1238"/>
      <c r="D77" s="811"/>
      <c r="E77" s="811"/>
      <c r="F77" s="811"/>
      <c r="G77" s="811"/>
      <c r="H77" s="811"/>
      <c r="I77" s="811"/>
      <c r="J77" s="811"/>
      <c r="K77" s="811"/>
      <c r="L77" s="811"/>
      <c r="M77" s="811"/>
      <c r="N77" s="811"/>
      <c r="O77" s="811"/>
    </row>
    <row r="78" spans="1:15" ht="30" customHeight="1" thickTop="1" thickBot="1" x14ac:dyDescent="0.4">
      <c r="A78" s="1240"/>
      <c r="B78" s="1238"/>
      <c r="C78" s="1238"/>
      <c r="D78" s="811"/>
      <c r="E78" s="811"/>
      <c r="F78" s="811"/>
      <c r="G78" s="811"/>
      <c r="H78" s="811"/>
      <c r="I78" s="811"/>
      <c r="J78" s="811"/>
      <c r="K78" s="811"/>
      <c r="L78" s="811"/>
      <c r="M78" s="811"/>
      <c r="N78" s="811"/>
      <c r="O78" s="811"/>
    </row>
    <row r="79" spans="1:15" ht="30" customHeight="1" thickTop="1" thickBot="1" x14ac:dyDescent="0.4">
      <c r="A79" s="1240"/>
      <c r="B79" s="1238"/>
      <c r="C79" s="1238"/>
      <c r="D79" s="811"/>
      <c r="E79" s="811"/>
      <c r="F79" s="811"/>
      <c r="G79" s="811"/>
      <c r="H79" s="811"/>
      <c r="I79" s="811"/>
      <c r="J79" s="811"/>
      <c r="K79" s="811"/>
      <c r="L79" s="811"/>
      <c r="M79" s="811"/>
      <c r="N79" s="811"/>
      <c r="O79" s="811"/>
    </row>
    <row r="80" spans="1:15" ht="30" customHeight="1" thickTop="1" thickBot="1" x14ac:dyDescent="0.4">
      <c r="A80" s="1240"/>
      <c r="B80" s="1238" t="s">
        <v>672</v>
      </c>
      <c r="C80" s="1238"/>
      <c r="D80" s="811"/>
      <c r="E80" s="811"/>
      <c r="F80" s="811"/>
      <c r="G80" s="811"/>
      <c r="H80" s="811"/>
      <c r="I80" s="811"/>
      <c r="J80" s="811"/>
      <c r="K80" s="811"/>
      <c r="L80" s="811"/>
      <c r="M80" s="811"/>
      <c r="N80" s="811"/>
      <c r="O80" s="811"/>
    </row>
    <row r="81" spans="1:15" ht="30" customHeight="1" thickTop="1" thickBot="1" x14ac:dyDescent="0.4">
      <c r="A81" s="1240"/>
      <c r="B81" s="1238"/>
      <c r="C81" s="1238"/>
      <c r="D81" s="811"/>
      <c r="E81" s="811"/>
      <c r="F81" s="811"/>
      <c r="G81" s="811"/>
      <c r="H81" s="811"/>
      <c r="I81" s="811"/>
      <c r="J81" s="811"/>
      <c r="K81" s="811"/>
      <c r="L81" s="811"/>
      <c r="M81" s="811"/>
      <c r="N81" s="811"/>
      <c r="O81" s="811"/>
    </row>
    <row r="82" spans="1:15" ht="30" customHeight="1" thickTop="1" thickBot="1" x14ac:dyDescent="0.4">
      <c r="A82" s="1240"/>
      <c r="B82" s="1238"/>
      <c r="C82" s="1238"/>
      <c r="D82" s="811"/>
      <c r="E82" s="811"/>
      <c r="F82" s="811"/>
      <c r="G82" s="811"/>
      <c r="H82" s="811"/>
      <c r="I82" s="811"/>
      <c r="J82" s="811"/>
      <c r="K82" s="811"/>
      <c r="L82" s="811"/>
      <c r="M82" s="811"/>
      <c r="N82" s="811"/>
      <c r="O82" s="811"/>
    </row>
    <row r="83" spans="1:15" ht="30" customHeight="1" thickTop="1" thickBot="1" x14ac:dyDescent="0.4">
      <c r="A83" s="1240"/>
      <c r="B83" s="1238"/>
      <c r="C83" s="1238"/>
      <c r="D83" s="811"/>
      <c r="E83" s="811"/>
      <c r="F83" s="811"/>
      <c r="G83" s="811"/>
      <c r="H83" s="811"/>
      <c r="I83" s="811"/>
      <c r="J83" s="811"/>
      <c r="K83" s="811"/>
      <c r="L83" s="811"/>
      <c r="M83" s="811"/>
      <c r="N83" s="811"/>
      <c r="O83" s="811"/>
    </row>
    <row r="84" spans="1:15" ht="30" customHeight="1" thickTop="1" thickBot="1" x14ac:dyDescent="0.4">
      <c r="A84" s="1240"/>
      <c r="B84" s="1238"/>
      <c r="C84" s="1238"/>
      <c r="D84" s="811"/>
      <c r="E84" s="811"/>
      <c r="F84" s="811"/>
      <c r="G84" s="811"/>
      <c r="H84" s="811"/>
      <c r="I84" s="811"/>
      <c r="J84" s="811"/>
      <c r="K84" s="811"/>
      <c r="L84" s="811"/>
      <c r="M84" s="811"/>
      <c r="N84" s="811"/>
      <c r="O84" s="811"/>
    </row>
    <row r="85" spans="1:15" ht="30" customHeight="1" thickTop="1" thickBot="1" x14ac:dyDescent="0.4">
      <c r="A85" s="1240"/>
      <c r="B85" s="1238"/>
      <c r="C85" s="1238"/>
      <c r="D85" s="811"/>
      <c r="E85" s="811"/>
      <c r="F85" s="811"/>
      <c r="G85" s="811"/>
      <c r="H85" s="811"/>
      <c r="I85" s="811"/>
      <c r="J85" s="811"/>
      <c r="K85" s="811"/>
      <c r="L85" s="811"/>
      <c r="M85" s="811"/>
      <c r="N85" s="811"/>
      <c r="O85" s="811"/>
    </row>
    <row r="86" spans="1:15" ht="30" customHeight="1" thickTop="1" thickBot="1" x14ac:dyDescent="0.4">
      <c r="A86" s="1240"/>
      <c r="B86" s="1238"/>
      <c r="C86" s="1238"/>
      <c r="D86" s="811"/>
      <c r="E86" s="811"/>
      <c r="F86" s="811"/>
      <c r="G86" s="811"/>
      <c r="H86" s="811"/>
      <c r="I86" s="811"/>
      <c r="J86" s="811"/>
      <c r="K86" s="811"/>
      <c r="L86" s="811"/>
      <c r="M86" s="811"/>
      <c r="N86" s="811"/>
      <c r="O86" s="811"/>
    </row>
    <row r="87" spans="1:15" ht="30" customHeight="1" thickTop="1" thickBot="1" x14ac:dyDescent="0.4">
      <c r="A87" s="1240"/>
      <c r="B87" s="1238" t="s">
        <v>673</v>
      </c>
      <c r="C87" s="1238"/>
      <c r="D87" s="811"/>
      <c r="E87" s="811"/>
      <c r="F87" s="811"/>
      <c r="G87" s="811"/>
      <c r="H87" s="811"/>
      <c r="I87" s="811"/>
      <c r="J87" s="811"/>
      <c r="K87" s="811"/>
      <c r="L87" s="811"/>
      <c r="M87" s="811"/>
      <c r="N87" s="811"/>
      <c r="O87" s="811"/>
    </row>
    <row r="88" spans="1:15" ht="30" customHeight="1" thickTop="1" thickBot="1" x14ac:dyDescent="0.4">
      <c r="A88" s="1240"/>
      <c r="B88" s="1238"/>
      <c r="C88" s="1238"/>
      <c r="D88" s="811"/>
      <c r="E88" s="811"/>
      <c r="F88" s="811"/>
      <c r="G88" s="811"/>
      <c r="H88" s="811"/>
      <c r="I88" s="811"/>
      <c r="J88" s="811"/>
      <c r="K88" s="811"/>
      <c r="L88" s="811"/>
      <c r="M88" s="811"/>
      <c r="N88" s="811"/>
      <c r="O88" s="811"/>
    </row>
    <row r="89" spans="1:15" ht="30" customHeight="1" thickTop="1" thickBot="1" x14ac:dyDescent="0.4">
      <c r="A89" s="1240"/>
      <c r="B89" s="1238"/>
      <c r="C89" s="1238"/>
      <c r="D89" s="811"/>
      <c r="E89" s="811"/>
      <c r="F89" s="811"/>
      <c r="G89" s="811"/>
      <c r="H89" s="811"/>
      <c r="I89" s="811"/>
      <c r="J89" s="811"/>
      <c r="K89" s="811"/>
      <c r="L89" s="811"/>
      <c r="M89" s="811"/>
      <c r="N89" s="811"/>
      <c r="O89" s="811"/>
    </row>
    <row r="90" spans="1:15" ht="30" customHeight="1" thickTop="1" thickBot="1" x14ac:dyDescent="0.4">
      <c r="A90" s="1240"/>
      <c r="B90" s="1238"/>
      <c r="C90" s="1238"/>
      <c r="D90" s="811"/>
      <c r="E90" s="811"/>
      <c r="F90" s="811"/>
      <c r="G90" s="811"/>
      <c r="H90" s="811"/>
      <c r="I90" s="811"/>
      <c r="J90" s="811"/>
      <c r="K90" s="811"/>
      <c r="L90" s="811"/>
      <c r="M90" s="811"/>
      <c r="N90" s="811"/>
      <c r="O90" s="811"/>
    </row>
    <row r="91" spans="1:15" ht="30" customHeight="1" thickTop="1" thickBot="1" x14ac:dyDescent="0.4">
      <c r="A91" s="1240"/>
      <c r="B91" s="1238"/>
      <c r="C91" s="1238"/>
      <c r="D91" s="811"/>
      <c r="E91" s="811"/>
      <c r="F91" s="811"/>
      <c r="G91" s="811"/>
      <c r="H91" s="811"/>
      <c r="I91" s="811"/>
      <c r="J91" s="811"/>
      <c r="K91" s="811"/>
      <c r="L91" s="811"/>
      <c r="M91" s="811"/>
      <c r="N91" s="811"/>
      <c r="O91" s="811"/>
    </row>
    <row r="92" spans="1:15" ht="30" customHeight="1" thickTop="1" thickBot="1" x14ac:dyDescent="0.4">
      <c r="A92" s="1240"/>
      <c r="B92" s="1238"/>
      <c r="C92" s="1238"/>
      <c r="D92" s="811"/>
      <c r="E92" s="811"/>
      <c r="F92" s="811"/>
      <c r="G92" s="811"/>
      <c r="H92" s="811"/>
      <c r="I92" s="811"/>
      <c r="J92" s="811"/>
      <c r="K92" s="811"/>
      <c r="L92" s="811"/>
      <c r="M92" s="811"/>
      <c r="N92" s="811"/>
      <c r="O92" s="811"/>
    </row>
    <row r="93" spans="1:15" ht="30" customHeight="1" thickTop="1" thickBot="1" x14ac:dyDescent="0.4">
      <c r="A93" s="1240"/>
      <c r="B93" s="1238"/>
      <c r="C93" s="1238"/>
      <c r="D93" s="811"/>
      <c r="E93" s="811"/>
      <c r="F93" s="811"/>
      <c r="G93" s="811"/>
      <c r="H93" s="811"/>
      <c r="I93" s="811"/>
      <c r="J93" s="811"/>
      <c r="K93" s="811"/>
      <c r="L93" s="811"/>
      <c r="M93" s="811"/>
      <c r="N93" s="811"/>
      <c r="O93" s="811"/>
    </row>
    <row r="94" spans="1:15" ht="15" thickTop="1" x14ac:dyDescent="0.35"/>
  </sheetData>
  <mergeCells count="245">
    <mergeCell ref="A30:A58"/>
    <mergeCell ref="A59:A93"/>
    <mergeCell ref="D92:G92"/>
    <mergeCell ref="H92:K92"/>
    <mergeCell ref="L92:O92"/>
    <mergeCell ref="D93:G93"/>
    <mergeCell ref="H93:K93"/>
    <mergeCell ref="L93:O93"/>
    <mergeCell ref="D90:G90"/>
    <mergeCell ref="H90:K90"/>
    <mergeCell ref="L90:O90"/>
    <mergeCell ref="D91:G91"/>
    <mergeCell ref="H91:K91"/>
    <mergeCell ref="L91:O91"/>
    <mergeCell ref="B87:C93"/>
    <mergeCell ref="D87:G87"/>
    <mergeCell ref="H87:K87"/>
    <mergeCell ref="L87:O87"/>
    <mergeCell ref="D88:G88"/>
    <mergeCell ref="H88:K88"/>
    <mergeCell ref="L88:O88"/>
    <mergeCell ref="D89:G89"/>
    <mergeCell ref="H89:K89"/>
    <mergeCell ref="L89:O89"/>
    <mergeCell ref="B80:C86"/>
    <mergeCell ref="D80:G80"/>
    <mergeCell ref="H80:K80"/>
    <mergeCell ref="L80:O80"/>
    <mergeCell ref="D81:G81"/>
    <mergeCell ref="H81:K81"/>
    <mergeCell ref="L81:O81"/>
    <mergeCell ref="D82:G82"/>
    <mergeCell ref="H82:K82"/>
    <mergeCell ref="L82:O82"/>
    <mergeCell ref="D85:G85"/>
    <mergeCell ref="H85:K85"/>
    <mergeCell ref="L85:O85"/>
    <mergeCell ref="D86:G86"/>
    <mergeCell ref="H86:K86"/>
    <mergeCell ref="L86:O86"/>
    <mergeCell ref="D83:G83"/>
    <mergeCell ref="H83:K83"/>
    <mergeCell ref="L83:O83"/>
    <mergeCell ref="D84:G84"/>
    <mergeCell ref="H84:K84"/>
    <mergeCell ref="L84:O84"/>
    <mergeCell ref="B73:C79"/>
    <mergeCell ref="D73:G73"/>
    <mergeCell ref="H73:K73"/>
    <mergeCell ref="L73:O73"/>
    <mergeCell ref="D74:G74"/>
    <mergeCell ref="H74:K74"/>
    <mergeCell ref="L74:O74"/>
    <mergeCell ref="D75:G75"/>
    <mergeCell ref="H75:K75"/>
    <mergeCell ref="L75:O75"/>
    <mergeCell ref="D78:G78"/>
    <mergeCell ref="H78:K78"/>
    <mergeCell ref="L78:O78"/>
    <mergeCell ref="D79:G79"/>
    <mergeCell ref="H79:K79"/>
    <mergeCell ref="L79:O79"/>
    <mergeCell ref="D76:G76"/>
    <mergeCell ref="H76:K76"/>
    <mergeCell ref="L76:O76"/>
    <mergeCell ref="D77:G77"/>
    <mergeCell ref="H77:K77"/>
    <mergeCell ref="L77:O77"/>
    <mergeCell ref="B66:C72"/>
    <mergeCell ref="D66:G66"/>
    <mergeCell ref="H66:K66"/>
    <mergeCell ref="L66:O66"/>
    <mergeCell ref="D67:G67"/>
    <mergeCell ref="H67:K67"/>
    <mergeCell ref="L67:O67"/>
    <mergeCell ref="D68:G68"/>
    <mergeCell ref="H68:K68"/>
    <mergeCell ref="L68:O68"/>
    <mergeCell ref="D71:G71"/>
    <mergeCell ref="H71:K71"/>
    <mergeCell ref="L71:O71"/>
    <mergeCell ref="D72:G72"/>
    <mergeCell ref="H72:K72"/>
    <mergeCell ref="L72:O72"/>
    <mergeCell ref="D69:G69"/>
    <mergeCell ref="H69:K69"/>
    <mergeCell ref="L69:O69"/>
    <mergeCell ref="D70:G70"/>
    <mergeCell ref="H70:K70"/>
    <mergeCell ref="L70:O70"/>
    <mergeCell ref="B59:C65"/>
    <mergeCell ref="D59:G59"/>
    <mergeCell ref="H59:K59"/>
    <mergeCell ref="L59:O59"/>
    <mergeCell ref="D60:G60"/>
    <mergeCell ref="H60:K60"/>
    <mergeCell ref="L60:O60"/>
    <mergeCell ref="D61:G61"/>
    <mergeCell ref="H61:K61"/>
    <mergeCell ref="L61:O61"/>
    <mergeCell ref="D64:G64"/>
    <mergeCell ref="H64:K64"/>
    <mergeCell ref="L64:O64"/>
    <mergeCell ref="D65:G65"/>
    <mergeCell ref="H65:K65"/>
    <mergeCell ref="L65:O65"/>
    <mergeCell ref="D62:G62"/>
    <mergeCell ref="H62:K62"/>
    <mergeCell ref="L62:O62"/>
    <mergeCell ref="D63:G63"/>
    <mergeCell ref="H63:K63"/>
    <mergeCell ref="L63:O63"/>
    <mergeCell ref="B52:C58"/>
    <mergeCell ref="D52:G52"/>
    <mergeCell ref="H52:K52"/>
    <mergeCell ref="L52:O52"/>
    <mergeCell ref="D53:G53"/>
    <mergeCell ref="H53:K53"/>
    <mergeCell ref="L53:O53"/>
    <mergeCell ref="D54:G54"/>
    <mergeCell ref="H54:K54"/>
    <mergeCell ref="L54:O54"/>
    <mergeCell ref="D57:G57"/>
    <mergeCell ref="H57:K57"/>
    <mergeCell ref="L57:O57"/>
    <mergeCell ref="D58:G58"/>
    <mergeCell ref="H58:K58"/>
    <mergeCell ref="L58:O58"/>
    <mergeCell ref="D55:G55"/>
    <mergeCell ref="H55:K55"/>
    <mergeCell ref="L55:O55"/>
    <mergeCell ref="D56:G56"/>
    <mergeCell ref="H56:K56"/>
    <mergeCell ref="L56:O56"/>
    <mergeCell ref="B45:C51"/>
    <mergeCell ref="D45:G45"/>
    <mergeCell ref="H45:K45"/>
    <mergeCell ref="L45:O45"/>
    <mergeCell ref="D46:G46"/>
    <mergeCell ref="H46:K46"/>
    <mergeCell ref="L46:O46"/>
    <mergeCell ref="D47:G47"/>
    <mergeCell ref="H47:K47"/>
    <mergeCell ref="L47:O47"/>
    <mergeCell ref="D50:G50"/>
    <mergeCell ref="H50:K50"/>
    <mergeCell ref="L50:O50"/>
    <mergeCell ref="D51:G51"/>
    <mergeCell ref="H51:K51"/>
    <mergeCell ref="L51:O51"/>
    <mergeCell ref="D48:G48"/>
    <mergeCell ref="H48:K48"/>
    <mergeCell ref="L48:O48"/>
    <mergeCell ref="D49:G49"/>
    <mergeCell ref="H49:K49"/>
    <mergeCell ref="L49:O49"/>
    <mergeCell ref="B38:C44"/>
    <mergeCell ref="D38:G38"/>
    <mergeCell ref="H38:K38"/>
    <mergeCell ref="L38:O38"/>
    <mergeCell ref="D39:G39"/>
    <mergeCell ref="H39:K39"/>
    <mergeCell ref="L39:O39"/>
    <mergeCell ref="D40:G40"/>
    <mergeCell ref="H40:K40"/>
    <mergeCell ref="L40:O40"/>
    <mergeCell ref="D43:G43"/>
    <mergeCell ref="H43:K43"/>
    <mergeCell ref="L43:O43"/>
    <mergeCell ref="D44:G44"/>
    <mergeCell ref="H44:K44"/>
    <mergeCell ref="L44:O44"/>
    <mergeCell ref="D41:G41"/>
    <mergeCell ref="H41:K41"/>
    <mergeCell ref="L41:O41"/>
    <mergeCell ref="D42:G42"/>
    <mergeCell ref="H42:K42"/>
    <mergeCell ref="L42:O42"/>
    <mergeCell ref="M2:N2"/>
    <mergeCell ref="N26:O26"/>
    <mergeCell ref="B31:C37"/>
    <mergeCell ref="D31:G31"/>
    <mergeCell ref="H31:K31"/>
    <mergeCell ref="L31:O31"/>
    <mergeCell ref="D32:G32"/>
    <mergeCell ref="H32:K32"/>
    <mergeCell ref="L32:O32"/>
    <mergeCell ref="D33:G33"/>
    <mergeCell ref="H33:K33"/>
    <mergeCell ref="L33:O33"/>
    <mergeCell ref="D36:G36"/>
    <mergeCell ref="H36:K36"/>
    <mergeCell ref="L36:O36"/>
    <mergeCell ref="D37:G37"/>
    <mergeCell ref="H37:K37"/>
    <mergeCell ref="L37:O37"/>
    <mergeCell ref="D34:G34"/>
    <mergeCell ref="H34:K34"/>
    <mergeCell ref="L34:O34"/>
    <mergeCell ref="D35:G35"/>
    <mergeCell ref="H35:K35"/>
    <mergeCell ref="L35:O35"/>
    <mergeCell ref="J17:K17"/>
    <mergeCell ref="J18:K18"/>
    <mergeCell ref="J19:K19"/>
    <mergeCell ref="J20:K20"/>
    <mergeCell ref="J21:K21"/>
    <mergeCell ref="B15:K15"/>
    <mergeCell ref="B16:K16"/>
    <mergeCell ref="B2:K2"/>
    <mergeCell ref="A4:C4"/>
    <mergeCell ref="D4:J4"/>
    <mergeCell ref="F18:G18"/>
    <mergeCell ref="F19:G19"/>
    <mergeCell ref="F20:G20"/>
    <mergeCell ref="H19:I19"/>
    <mergeCell ref="H20:I20"/>
    <mergeCell ref="H21:I21"/>
    <mergeCell ref="D19:E19"/>
    <mergeCell ref="D20:E20"/>
    <mergeCell ref="F17:G17"/>
    <mergeCell ref="B26:K26"/>
    <mergeCell ref="B28:K28"/>
    <mergeCell ref="D30:G30"/>
    <mergeCell ref="H30:K30"/>
    <mergeCell ref="L30:O30"/>
    <mergeCell ref="B30:C30"/>
    <mergeCell ref="A6:A16"/>
    <mergeCell ref="B17:C17"/>
    <mergeCell ref="B18:C18"/>
    <mergeCell ref="B19:C19"/>
    <mergeCell ref="B20:C20"/>
    <mergeCell ref="B21:C21"/>
    <mergeCell ref="D17:E17"/>
    <mergeCell ref="B6:K6"/>
    <mergeCell ref="B7:K7"/>
    <mergeCell ref="B9:K9"/>
    <mergeCell ref="B10:K10"/>
    <mergeCell ref="B12:K12"/>
    <mergeCell ref="B13:K13"/>
    <mergeCell ref="A17:A23"/>
    <mergeCell ref="F21:G21"/>
    <mergeCell ref="F22:G22"/>
    <mergeCell ref="H17:I17"/>
    <mergeCell ref="H18:I18"/>
  </mergeCells>
  <hyperlinks>
    <hyperlink ref="M2:N2" location="INDICE!A1" display="IR AL INDICE" xr:uid="{00000000-0004-0000-0A00-000000000000}"/>
    <hyperlink ref="N26:O26" location="INDICE!A1" display="IR AL INDICE" xr:uid="{00000000-0004-0000-0A00-000001000000}"/>
  </hyperlinks>
  <pageMargins left="0.7" right="0.7" top="0.75" bottom="0.75" header="0.3" footer="0.3"/>
  <drawing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tabColor theme="7" tint="0.39997558519241921"/>
  </sheetPr>
  <dimension ref="A1:S97"/>
  <sheetViews>
    <sheetView topLeftCell="A21" workbookViewId="0">
      <selection activeCell="F54" sqref="F54"/>
    </sheetView>
  </sheetViews>
  <sheetFormatPr baseColWidth="10" defaultColWidth="10.81640625" defaultRowHeight="14.5" x14ac:dyDescent="0.35"/>
  <cols>
    <col min="1" max="2" width="21.7265625" style="288" customWidth="1"/>
    <col min="3" max="5" width="16.453125" style="288" customWidth="1"/>
    <col min="6" max="11" width="10.81640625" style="288"/>
    <col min="12" max="13" width="22" style="288" customWidth="1"/>
    <col min="14" max="15" width="26.54296875" style="288" customWidth="1"/>
    <col min="16" max="16384" width="10.81640625" style="288"/>
  </cols>
  <sheetData>
    <row r="1" spans="1:15" x14ac:dyDescent="0.35">
      <c r="A1" s="1241" t="s">
        <v>1060</v>
      </c>
      <c r="B1" s="1241"/>
      <c r="C1" s="1241"/>
      <c r="D1" s="1241"/>
      <c r="E1" s="1241"/>
      <c r="F1" s="1241"/>
      <c r="G1" s="1241"/>
      <c r="H1" s="1241"/>
      <c r="I1" s="1241"/>
      <c r="J1" s="1241"/>
      <c r="K1" s="1241"/>
    </row>
    <row r="2" spans="1:15" ht="15" thickBot="1" x14ac:dyDescent="0.4">
      <c r="A2" s="1241"/>
      <c r="B2" s="1241"/>
      <c r="C2" s="1241"/>
      <c r="D2" s="1241"/>
      <c r="E2" s="1241"/>
      <c r="F2" s="1241"/>
      <c r="G2" s="1241"/>
      <c r="H2" s="1241"/>
      <c r="I2" s="1241"/>
      <c r="J2" s="1241"/>
      <c r="K2" s="1241"/>
    </row>
    <row r="3" spans="1:15" ht="15.5" thickTop="1" thickBot="1" x14ac:dyDescent="0.4">
      <c r="J3" s="838" t="s">
        <v>1069</v>
      </c>
      <c r="K3" s="839"/>
    </row>
    <row r="4" spans="1:15" ht="15" thickTop="1" x14ac:dyDescent="0.35">
      <c r="A4" s="1242" t="s">
        <v>1057</v>
      </c>
      <c r="B4" s="1242"/>
      <c r="C4" s="1242">
        <f>INDICE!I1</f>
        <v>0</v>
      </c>
      <c r="D4" s="1242"/>
      <c r="E4" s="1242"/>
      <c r="F4" s="1242"/>
      <c r="G4" s="1242"/>
      <c r="H4" s="1242"/>
      <c r="I4" s="1242"/>
      <c r="J4" s="1242"/>
      <c r="K4" s="1242"/>
    </row>
    <row r="5" spans="1:15" ht="15" thickBot="1" x14ac:dyDescent="0.4"/>
    <row r="6" spans="1:15" ht="16.5" thickTop="1" x14ac:dyDescent="0.45">
      <c r="A6" s="216"/>
      <c r="B6" s="222"/>
      <c r="C6" s="216"/>
      <c r="D6" s="217"/>
      <c r="E6" s="217"/>
      <c r="F6" s="227"/>
      <c r="G6" s="218"/>
      <c r="H6" s="218"/>
      <c r="I6" s="218"/>
      <c r="J6" s="228"/>
      <c r="K6" s="234"/>
      <c r="L6" s="219"/>
      <c r="M6" s="219"/>
      <c r="N6" s="234"/>
      <c r="O6" s="220"/>
    </row>
    <row r="7" spans="1:15" ht="21" x14ac:dyDescent="0.55000000000000004">
      <c r="A7" s="289" t="s">
        <v>674</v>
      </c>
      <c r="B7" s="223"/>
      <c r="C7" s="224"/>
      <c r="D7" s="290" t="s">
        <v>675</v>
      </c>
      <c r="E7" s="221"/>
      <c r="F7" s="229"/>
      <c r="G7" s="1256" t="s">
        <v>676</v>
      </c>
      <c r="H7" s="1256"/>
      <c r="I7" s="1256"/>
      <c r="J7" s="230"/>
      <c r="K7" s="236"/>
      <c r="L7" s="291" t="s">
        <v>677</v>
      </c>
      <c r="M7" s="206"/>
      <c r="N7" s="1245" t="s">
        <v>11</v>
      </c>
      <c r="O7" s="1246"/>
    </row>
    <row r="8" spans="1:15" ht="16" customHeight="1" x14ac:dyDescent="0.45">
      <c r="A8" s="1257"/>
      <c r="B8" s="1259"/>
      <c r="C8" s="1257"/>
      <c r="D8" s="1258"/>
      <c r="E8" s="1258"/>
      <c r="F8" s="1253"/>
      <c r="G8" s="1254"/>
      <c r="H8" s="1254"/>
      <c r="I8" s="1254"/>
      <c r="J8" s="1255"/>
      <c r="K8" s="1260"/>
      <c r="L8" s="1251"/>
      <c r="M8" s="1251"/>
      <c r="N8" s="1260"/>
      <c r="O8" s="1261"/>
    </row>
    <row r="9" spans="1:15" ht="16.5" customHeight="1" x14ac:dyDescent="0.45">
      <c r="A9" s="1257"/>
      <c r="B9" s="1259"/>
      <c r="C9" s="1257"/>
      <c r="D9" s="1258"/>
      <c r="E9" s="1258"/>
      <c r="F9" s="1253"/>
      <c r="G9" s="1254"/>
      <c r="H9" s="1254"/>
      <c r="I9" s="1254"/>
      <c r="J9" s="1255"/>
      <c r="K9" s="1260"/>
      <c r="L9" s="1251"/>
      <c r="M9" s="1251"/>
      <c r="N9" s="1260"/>
      <c r="O9" s="1261"/>
    </row>
    <row r="10" spans="1:15" ht="14.5" customHeight="1" x14ac:dyDescent="0.45">
      <c r="A10" s="1257"/>
      <c r="B10" s="1259"/>
      <c r="C10" s="1257"/>
      <c r="D10" s="1258"/>
      <c r="E10" s="1258"/>
      <c r="F10" s="1253"/>
      <c r="G10" s="1254"/>
      <c r="H10" s="1254"/>
      <c r="I10" s="1254"/>
      <c r="J10" s="1255"/>
      <c r="K10" s="1260"/>
      <c r="L10" s="1251"/>
      <c r="M10" s="1251"/>
      <c r="N10" s="1260"/>
      <c r="O10" s="1261"/>
    </row>
    <row r="11" spans="1:15" ht="14.5" customHeight="1" x14ac:dyDescent="0.45">
      <c r="A11" s="1257"/>
      <c r="B11" s="1259"/>
      <c r="C11" s="1257"/>
      <c r="D11" s="1258"/>
      <c r="E11" s="1258"/>
      <c r="F11" s="1253"/>
      <c r="G11" s="1254"/>
      <c r="H11" s="1254"/>
      <c r="I11" s="1254"/>
      <c r="J11" s="1255"/>
      <c r="K11" s="1260"/>
      <c r="L11" s="1251"/>
      <c r="M11" s="1251"/>
      <c r="N11" s="1260"/>
      <c r="O11" s="1261"/>
    </row>
    <row r="12" spans="1:15" ht="14.5" customHeight="1" x14ac:dyDescent="0.45">
      <c r="A12" s="1257"/>
      <c r="B12" s="1259"/>
      <c r="C12" s="1257"/>
      <c r="D12" s="1258"/>
      <c r="E12" s="1258"/>
      <c r="F12" s="1253"/>
      <c r="G12" s="1254"/>
      <c r="H12" s="1254"/>
      <c r="I12" s="1254"/>
      <c r="J12" s="1255"/>
      <c r="K12" s="1260"/>
      <c r="L12" s="1251"/>
      <c r="M12" s="1251"/>
      <c r="N12" s="1260"/>
      <c r="O12" s="1261"/>
    </row>
    <row r="13" spans="1:15" ht="14.5" customHeight="1" x14ac:dyDescent="0.45">
      <c r="A13" s="1257"/>
      <c r="B13" s="1259"/>
      <c r="C13" s="1257"/>
      <c r="D13" s="1258"/>
      <c r="E13" s="1258"/>
      <c r="F13" s="1253"/>
      <c r="G13" s="1254"/>
      <c r="H13" s="1254"/>
      <c r="I13" s="1254"/>
      <c r="J13" s="1255"/>
      <c r="K13" s="1260"/>
      <c r="L13" s="1251"/>
      <c r="M13" s="1251"/>
      <c r="N13" s="1260"/>
      <c r="O13" s="1261"/>
    </row>
    <row r="14" spans="1:15" ht="14.5" customHeight="1" x14ac:dyDescent="0.45">
      <c r="A14" s="1257"/>
      <c r="B14" s="1259"/>
      <c r="C14" s="1257"/>
      <c r="D14" s="1258"/>
      <c r="E14" s="1258"/>
      <c r="F14" s="1253"/>
      <c r="G14" s="1254"/>
      <c r="H14" s="1254"/>
      <c r="I14" s="1254"/>
      <c r="J14" s="1255"/>
      <c r="K14" s="1260"/>
      <c r="L14" s="1251"/>
      <c r="M14" s="1251"/>
      <c r="N14" s="1260"/>
      <c r="O14" s="1261"/>
    </row>
    <row r="15" spans="1:15" ht="14.5" customHeight="1" x14ac:dyDescent="0.45">
      <c r="A15" s="1257"/>
      <c r="B15" s="1259"/>
      <c r="C15" s="1257"/>
      <c r="D15" s="1258"/>
      <c r="E15" s="1258"/>
      <c r="F15" s="1253"/>
      <c r="G15" s="1254"/>
      <c r="H15" s="1254"/>
      <c r="I15" s="1254"/>
      <c r="J15" s="1255"/>
      <c r="K15" s="1260"/>
      <c r="L15" s="1251"/>
      <c r="M15" s="1251"/>
      <c r="N15" s="1260"/>
      <c r="O15" s="1261"/>
    </row>
    <row r="16" spans="1:15" ht="14.5" customHeight="1" x14ac:dyDescent="0.45">
      <c r="A16" s="1257"/>
      <c r="B16" s="1259"/>
      <c r="C16" s="1257"/>
      <c r="D16" s="1258"/>
      <c r="E16" s="1258"/>
      <c r="F16" s="1253"/>
      <c r="G16" s="1254"/>
      <c r="H16" s="1254"/>
      <c r="I16" s="1254"/>
      <c r="J16" s="1255"/>
      <c r="K16" s="1260"/>
      <c r="L16" s="1251"/>
      <c r="M16" s="1251"/>
      <c r="N16" s="1260"/>
      <c r="O16" s="1261"/>
    </row>
    <row r="17" spans="1:15" ht="14.5" customHeight="1" x14ac:dyDescent="0.45">
      <c r="A17" s="1257"/>
      <c r="B17" s="1259"/>
      <c r="C17" s="1257"/>
      <c r="D17" s="1258"/>
      <c r="E17" s="1258"/>
      <c r="F17" s="1253"/>
      <c r="G17" s="1254"/>
      <c r="H17" s="1254"/>
      <c r="I17" s="1254"/>
      <c r="J17" s="1255"/>
      <c r="K17" s="1260"/>
      <c r="L17" s="1251"/>
      <c r="M17" s="1251"/>
      <c r="N17" s="1260"/>
      <c r="O17" s="1261"/>
    </row>
    <row r="18" spans="1:15" ht="14.5" customHeight="1" x14ac:dyDescent="0.45">
      <c r="A18" s="1257"/>
      <c r="B18" s="1259"/>
      <c r="C18" s="1257"/>
      <c r="D18" s="1258"/>
      <c r="E18" s="1258"/>
      <c r="F18" s="1253"/>
      <c r="G18" s="1254"/>
      <c r="H18" s="1254"/>
      <c r="I18" s="1254"/>
      <c r="J18" s="1255"/>
      <c r="K18" s="1260"/>
      <c r="L18" s="1251"/>
      <c r="M18" s="1251"/>
      <c r="N18" s="1260"/>
      <c r="O18" s="1261"/>
    </row>
    <row r="19" spans="1:15" ht="16" customHeight="1" thickBot="1" x14ac:dyDescent="0.5">
      <c r="A19" s="1257"/>
      <c r="B19" s="1259"/>
      <c r="C19" s="1264"/>
      <c r="D19" s="1265"/>
      <c r="E19" s="1265"/>
      <c r="F19" s="1253"/>
      <c r="G19" s="1254"/>
      <c r="H19" s="1254"/>
      <c r="I19" s="1254"/>
      <c r="J19" s="1255"/>
      <c r="K19" s="1262"/>
      <c r="L19" s="1263"/>
      <c r="M19" s="1263"/>
      <c r="N19" s="1260"/>
      <c r="O19" s="1261"/>
    </row>
    <row r="20" spans="1:15" ht="17.5" thickTop="1" thickBot="1" x14ac:dyDescent="0.5">
      <c r="A20" s="1257"/>
      <c r="B20" s="1259"/>
      <c r="C20" s="156"/>
      <c r="D20" s="292"/>
      <c r="E20" s="156"/>
      <c r="F20" s="1253"/>
      <c r="G20" s="1254"/>
      <c r="H20" s="1254"/>
      <c r="I20" s="1254"/>
      <c r="J20" s="1255"/>
      <c r="K20" s="156"/>
      <c r="L20" s="292"/>
      <c r="M20" s="156"/>
      <c r="N20" s="1260"/>
      <c r="O20" s="1261"/>
    </row>
    <row r="21" spans="1:15" ht="16" customHeight="1" thickTop="1" x14ac:dyDescent="0.45">
      <c r="A21" s="1257"/>
      <c r="B21" s="1259"/>
      <c r="C21" s="216"/>
      <c r="D21" s="293"/>
      <c r="E21" s="217"/>
      <c r="F21" s="1253"/>
      <c r="G21" s="1254"/>
      <c r="H21" s="1254"/>
      <c r="I21" s="1254"/>
      <c r="J21" s="1255"/>
      <c r="K21" s="234"/>
      <c r="L21" s="294"/>
      <c r="M21" s="219"/>
      <c r="N21" s="1260"/>
      <c r="O21" s="1261"/>
    </row>
    <row r="22" spans="1:15" ht="21" x14ac:dyDescent="0.45">
      <c r="A22" s="1257"/>
      <c r="B22" s="1259"/>
      <c r="C22" s="225"/>
      <c r="D22" s="295" t="s">
        <v>678</v>
      </c>
      <c r="E22" s="226"/>
      <c r="F22" s="1253"/>
      <c r="G22" s="1254"/>
      <c r="H22" s="1254"/>
      <c r="I22" s="1254"/>
      <c r="J22" s="1255"/>
      <c r="K22" s="235"/>
      <c r="L22" s="296" t="s">
        <v>679</v>
      </c>
      <c r="M22" s="214"/>
      <c r="N22" s="1260"/>
      <c r="O22" s="1261"/>
    </row>
    <row r="23" spans="1:15" ht="14.5" customHeight="1" x14ac:dyDescent="0.35">
      <c r="A23" s="1257"/>
      <c r="B23" s="1259"/>
      <c r="C23" s="1257"/>
      <c r="D23" s="1258"/>
      <c r="E23" s="1258"/>
      <c r="F23" s="1253"/>
      <c r="G23" s="1254"/>
      <c r="H23" s="1254"/>
      <c r="I23" s="1254"/>
      <c r="J23" s="1255"/>
      <c r="K23" s="1260"/>
      <c r="L23" s="1251"/>
      <c r="M23" s="1251"/>
      <c r="N23" s="1260"/>
      <c r="O23" s="1261"/>
    </row>
    <row r="24" spans="1:15" ht="14.5" customHeight="1" x14ac:dyDescent="0.35">
      <c r="A24" s="1257"/>
      <c r="B24" s="1259"/>
      <c r="C24" s="1257"/>
      <c r="D24" s="1258"/>
      <c r="E24" s="1258"/>
      <c r="F24" s="1253"/>
      <c r="G24" s="1254"/>
      <c r="H24" s="1254"/>
      <c r="I24" s="1254"/>
      <c r="J24" s="1255"/>
      <c r="K24" s="1260"/>
      <c r="L24" s="1251"/>
      <c r="M24" s="1251"/>
      <c r="N24" s="1260"/>
      <c r="O24" s="1261"/>
    </row>
    <row r="25" spans="1:15" ht="14.5" customHeight="1" x14ac:dyDescent="0.35">
      <c r="A25" s="1257"/>
      <c r="B25" s="1259"/>
      <c r="C25" s="1257"/>
      <c r="D25" s="1258"/>
      <c r="E25" s="1258"/>
      <c r="F25" s="1253"/>
      <c r="G25" s="1254"/>
      <c r="H25" s="1254"/>
      <c r="I25" s="1254"/>
      <c r="J25" s="1255"/>
      <c r="K25" s="1260"/>
      <c r="L25" s="1251"/>
      <c r="M25" s="1251"/>
      <c r="N25" s="1260"/>
      <c r="O25" s="1261"/>
    </row>
    <row r="26" spans="1:15" ht="14.5" customHeight="1" x14ac:dyDescent="0.35">
      <c r="A26" s="1257"/>
      <c r="B26" s="1259"/>
      <c r="C26" s="1257"/>
      <c r="D26" s="1258"/>
      <c r="E26" s="1258"/>
      <c r="F26" s="1253"/>
      <c r="G26" s="1254"/>
      <c r="H26" s="1254"/>
      <c r="I26" s="1254"/>
      <c r="J26" s="1255"/>
      <c r="K26" s="1260"/>
      <c r="L26" s="1251"/>
      <c r="M26" s="1251"/>
      <c r="N26" s="1260"/>
      <c r="O26" s="1261"/>
    </row>
    <row r="27" spans="1:15" ht="14.5" customHeight="1" x14ac:dyDescent="0.35">
      <c r="A27" s="1257"/>
      <c r="B27" s="1259"/>
      <c r="C27" s="1257"/>
      <c r="D27" s="1258"/>
      <c r="E27" s="1258"/>
      <c r="F27" s="1253"/>
      <c r="G27" s="1254"/>
      <c r="H27" s="1254"/>
      <c r="I27" s="1254"/>
      <c r="J27" s="1255"/>
      <c r="K27" s="1260"/>
      <c r="L27" s="1251"/>
      <c r="M27" s="1251"/>
      <c r="N27" s="1260"/>
      <c r="O27" s="1261"/>
    </row>
    <row r="28" spans="1:15" ht="14.5" customHeight="1" x14ac:dyDescent="0.35">
      <c r="A28" s="1257"/>
      <c r="B28" s="1259"/>
      <c r="C28" s="1257"/>
      <c r="D28" s="1258"/>
      <c r="E28" s="1258"/>
      <c r="F28" s="1253"/>
      <c r="G28" s="1254"/>
      <c r="H28" s="1254"/>
      <c r="I28" s="1254"/>
      <c r="J28" s="1255"/>
      <c r="K28" s="1260"/>
      <c r="L28" s="1251"/>
      <c r="M28" s="1251"/>
      <c r="N28" s="1260"/>
      <c r="O28" s="1261"/>
    </row>
    <row r="29" spans="1:15" ht="14.5" customHeight="1" x14ac:dyDescent="0.35">
      <c r="A29" s="1257"/>
      <c r="B29" s="1259"/>
      <c r="C29" s="1257"/>
      <c r="D29" s="1258"/>
      <c r="E29" s="1258"/>
      <c r="F29" s="1253"/>
      <c r="G29" s="1254"/>
      <c r="H29" s="1254"/>
      <c r="I29" s="1254"/>
      <c r="J29" s="1255"/>
      <c r="K29" s="1260"/>
      <c r="L29" s="1251"/>
      <c r="M29" s="1251"/>
      <c r="N29" s="1260"/>
      <c r="O29" s="1261"/>
    </row>
    <row r="30" spans="1:15" ht="14.5" customHeight="1" x14ac:dyDescent="0.35">
      <c r="A30" s="1257"/>
      <c r="B30" s="1259"/>
      <c r="C30" s="1257"/>
      <c r="D30" s="1258"/>
      <c r="E30" s="1258"/>
      <c r="F30" s="1253"/>
      <c r="G30" s="1254"/>
      <c r="H30" s="1254"/>
      <c r="I30" s="1254"/>
      <c r="J30" s="1255"/>
      <c r="K30" s="1260"/>
      <c r="L30" s="1251"/>
      <c r="M30" s="1251"/>
      <c r="N30" s="1260"/>
      <c r="O30" s="1261"/>
    </row>
    <row r="31" spans="1:15" ht="14.5" customHeight="1" x14ac:dyDescent="0.35">
      <c r="A31" s="1257"/>
      <c r="B31" s="1259"/>
      <c r="C31" s="1257"/>
      <c r="D31" s="1258"/>
      <c r="E31" s="1258"/>
      <c r="F31" s="1253"/>
      <c r="G31" s="1254"/>
      <c r="H31" s="1254"/>
      <c r="I31" s="1254"/>
      <c r="J31" s="1255"/>
      <c r="K31" s="1260"/>
      <c r="L31" s="1251"/>
      <c r="M31" s="1251"/>
      <c r="N31" s="1260"/>
      <c r="O31" s="1261"/>
    </row>
    <row r="32" spans="1:15" ht="14.5" customHeight="1" x14ac:dyDescent="0.35">
      <c r="A32" s="1257"/>
      <c r="B32" s="1259"/>
      <c r="C32" s="1257"/>
      <c r="D32" s="1258"/>
      <c r="E32" s="1258"/>
      <c r="F32" s="1253"/>
      <c r="G32" s="1254"/>
      <c r="H32" s="1254"/>
      <c r="I32" s="1254"/>
      <c r="J32" s="1255"/>
      <c r="K32" s="1260"/>
      <c r="L32" s="1251"/>
      <c r="M32" s="1251"/>
      <c r="N32" s="1260"/>
      <c r="O32" s="1261"/>
    </row>
    <row r="33" spans="1:15" ht="14.5" customHeight="1" x14ac:dyDescent="0.35">
      <c r="A33" s="1257"/>
      <c r="B33" s="1259"/>
      <c r="C33" s="1257"/>
      <c r="D33" s="1258"/>
      <c r="E33" s="1258"/>
      <c r="F33" s="1253"/>
      <c r="G33" s="1254"/>
      <c r="H33" s="1254"/>
      <c r="I33" s="1254"/>
      <c r="J33" s="1255"/>
      <c r="K33" s="1260"/>
      <c r="L33" s="1251"/>
      <c r="M33" s="1251"/>
      <c r="N33" s="1260"/>
      <c r="O33" s="1261"/>
    </row>
    <row r="34" spans="1:15" ht="16.5" customHeight="1" thickBot="1" x14ac:dyDescent="0.5">
      <c r="A34" s="1264"/>
      <c r="B34" s="1266"/>
      <c r="C34" s="1264"/>
      <c r="D34" s="1265"/>
      <c r="E34" s="1265"/>
      <c r="F34" s="231"/>
      <c r="G34" s="232"/>
      <c r="H34" s="232"/>
      <c r="I34" s="232"/>
      <c r="J34" s="233"/>
      <c r="K34" s="1260"/>
      <c r="L34" s="1251"/>
      <c r="M34" s="1251"/>
      <c r="N34" s="237"/>
      <c r="O34" s="238"/>
    </row>
    <row r="35" spans="1:15" ht="21.5" thickTop="1" x14ac:dyDescent="0.55000000000000004">
      <c r="A35" s="1243" t="s">
        <v>680</v>
      </c>
      <c r="B35" s="1244"/>
      <c r="C35" s="1244"/>
      <c r="D35" s="1244"/>
      <c r="E35" s="1244"/>
      <c r="F35" s="1244"/>
      <c r="G35" s="1244"/>
      <c r="H35" s="1244"/>
      <c r="I35" s="1244"/>
      <c r="J35" s="1244"/>
      <c r="K35" s="1247" t="s">
        <v>681</v>
      </c>
      <c r="L35" s="1248"/>
      <c r="M35" s="1248"/>
      <c r="N35" s="1248"/>
      <c r="O35" s="1249"/>
    </row>
    <row r="36" spans="1:15" ht="16" customHeight="1" x14ac:dyDescent="0.35">
      <c r="A36" s="1243"/>
      <c r="B36" s="1244"/>
      <c r="C36" s="1244"/>
      <c r="D36" s="1244"/>
      <c r="E36" s="1244"/>
      <c r="F36" s="1244"/>
      <c r="G36" s="1244"/>
      <c r="H36" s="1244"/>
      <c r="I36" s="1244"/>
      <c r="J36" s="1244"/>
      <c r="K36" s="1250"/>
      <c r="L36" s="1251"/>
      <c r="M36" s="1251"/>
      <c r="N36" s="1251"/>
      <c r="O36" s="1252"/>
    </row>
    <row r="37" spans="1:15" ht="16" customHeight="1" x14ac:dyDescent="0.35">
      <c r="A37" s="1243"/>
      <c r="B37" s="1244"/>
      <c r="C37" s="1244"/>
      <c r="D37" s="1244"/>
      <c r="E37" s="1244"/>
      <c r="F37" s="1244"/>
      <c r="G37" s="1244"/>
      <c r="H37" s="1244"/>
      <c r="I37" s="1244"/>
      <c r="J37" s="1244"/>
      <c r="K37" s="1250"/>
      <c r="L37" s="1251"/>
      <c r="M37" s="1251"/>
      <c r="N37" s="1251"/>
      <c r="O37" s="1252"/>
    </row>
    <row r="38" spans="1:15" ht="16" customHeight="1" x14ac:dyDescent="0.35">
      <c r="A38" s="1243"/>
      <c r="B38" s="1244"/>
      <c r="C38" s="1244"/>
      <c r="D38" s="1244"/>
      <c r="E38" s="1244"/>
      <c r="F38" s="1244"/>
      <c r="G38" s="1244"/>
      <c r="H38" s="1244"/>
      <c r="I38" s="1244"/>
      <c r="J38" s="1244"/>
      <c r="K38" s="1250"/>
      <c r="L38" s="1251"/>
      <c r="M38" s="1251"/>
      <c r="N38" s="1251"/>
      <c r="O38" s="1252"/>
    </row>
    <row r="39" spans="1:15" ht="16" customHeight="1" x14ac:dyDescent="0.35">
      <c r="A39" s="1243"/>
      <c r="B39" s="1244"/>
      <c r="C39" s="1244"/>
      <c r="D39" s="1244"/>
      <c r="E39" s="1244"/>
      <c r="F39" s="1244"/>
      <c r="G39" s="1244"/>
      <c r="H39" s="1244"/>
      <c r="I39" s="1244"/>
      <c r="J39" s="1244"/>
      <c r="K39" s="1250"/>
      <c r="L39" s="1251"/>
      <c r="M39" s="1251"/>
      <c r="N39" s="1251"/>
      <c r="O39" s="1252"/>
    </row>
    <row r="40" spans="1:15" ht="16" customHeight="1" x14ac:dyDescent="0.35">
      <c r="A40" s="1243"/>
      <c r="B40" s="1244"/>
      <c r="C40" s="1244"/>
      <c r="D40" s="1244"/>
      <c r="E40" s="1244"/>
      <c r="F40" s="1244"/>
      <c r="G40" s="1244"/>
      <c r="H40" s="1244"/>
      <c r="I40" s="1244"/>
      <c r="J40" s="1244"/>
      <c r="K40" s="1250"/>
      <c r="L40" s="1251"/>
      <c r="M40" s="1251"/>
      <c r="N40" s="1251"/>
      <c r="O40" s="1252"/>
    </row>
    <row r="41" spans="1:15" ht="16" customHeight="1" x14ac:dyDescent="0.35">
      <c r="A41" s="1243"/>
      <c r="B41" s="1244"/>
      <c r="C41" s="1244"/>
      <c r="D41" s="1244"/>
      <c r="E41" s="1244"/>
      <c r="F41" s="1244"/>
      <c r="G41" s="1244"/>
      <c r="H41" s="1244"/>
      <c r="I41" s="1244"/>
      <c r="J41" s="1244"/>
      <c r="K41" s="1250"/>
      <c r="L41" s="1251"/>
      <c r="M41" s="1251"/>
      <c r="N41" s="1251"/>
      <c r="O41" s="1252"/>
    </row>
    <row r="42" spans="1:15" ht="16" customHeight="1" x14ac:dyDescent="0.35">
      <c r="A42" s="1243"/>
      <c r="B42" s="1244"/>
      <c r="C42" s="1244"/>
      <c r="D42" s="1244"/>
      <c r="E42" s="1244"/>
      <c r="F42" s="1244"/>
      <c r="G42" s="1244"/>
      <c r="H42" s="1244"/>
      <c r="I42" s="1244"/>
      <c r="J42" s="1244"/>
      <c r="K42" s="1250"/>
      <c r="L42" s="1251"/>
      <c r="M42" s="1251"/>
      <c r="N42" s="1251"/>
      <c r="O42" s="1252"/>
    </row>
    <row r="43" spans="1:15" ht="16" customHeight="1" x14ac:dyDescent="0.35">
      <c r="A43" s="1243"/>
      <c r="B43" s="1244"/>
      <c r="C43" s="1244"/>
      <c r="D43" s="1244"/>
      <c r="E43" s="1244"/>
      <c r="F43" s="1244"/>
      <c r="G43" s="1244"/>
      <c r="H43" s="1244"/>
      <c r="I43" s="1244"/>
      <c r="J43" s="1244"/>
      <c r="K43" s="1250"/>
      <c r="L43" s="1251"/>
      <c r="M43" s="1251"/>
      <c r="N43" s="1251"/>
      <c r="O43" s="1252"/>
    </row>
    <row r="44" spans="1:15" ht="16" customHeight="1" x14ac:dyDescent="0.35">
      <c r="A44" s="1243"/>
      <c r="B44" s="1244"/>
      <c r="C44" s="1244"/>
      <c r="D44" s="1244"/>
      <c r="E44" s="1244"/>
      <c r="F44" s="1244"/>
      <c r="G44" s="1244"/>
      <c r="H44" s="1244"/>
      <c r="I44" s="1244"/>
      <c r="J44" s="1244"/>
      <c r="K44" s="1250"/>
      <c r="L44" s="1251"/>
      <c r="M44" s="1251"/>
      <c r="N44" s="1251"/>
      <c r="O44" s="1252"/>
    </row>
    <row r="45" spans="1:15" ht="16" customHeight="1" x14ac:dyDescent="0.35">
      <c r="A45" s="1243"/>
      <c r="B45" s="1244"/>
      <c r="C45" s="1244"/>
      <c r="D45" s="1244"/>
      <c r="E45" s="1244"/>
      <c r="F45" s="1244"/>
      <c r="G45" s="1244"/>
      <c r="H45" s="1244"/>
      <c r="I45" s="1244"/>
      <c r="J45" s="1244"/>
      <c r="K45" s="1250"/>
      <c r="L45" s="1251"/>
      <c r="M45" s="1251"/>
      <c r="N45" s="1251"/>
      <c r="O45" s="1252"/>
    </row>
    <row r="46" spans="1:15" ht="16" customHeight="1" x14ac:dyDescent="0.35">
      <c r="A46" s="1243"/>
      <c r="B46" s="1244"/>
      <c r="C46" s="1244"/>
      <c r="D46" s="1244"/>
      <c r="E46" s="1244"/>
      <c r="F46" s="1244"/>
      <c r="G46" s="1244"/>
      <c r="H46" s="1244"/>
      <c r="I46" s="1244"/>
      <c r="J46" s="1244"/>
      <c r="K46" s="1250"/>
      <c r="L46" s="1251"/>
      <c r="M46" s="1251"/>
      <c r="N46" s="1251"/>
      <c r="O46" s="1252"/>
    </row>
    <row r="47" spans="1:15" ht="16" customHeight="1" x14ac:dyDescent="0.35">
      <c r="A47" s="1243"/>
      <c r="B47" s="1244"/>
      <c r="C47" s="1244"/>
      <c r="D47" s="1244"/>
      <c r="E47" s="1244"/>
      <c r="F47" s="1244"/>
      <c r="G47" s="1244"/>
      <c r="H47" s="1244"/>
      <c r="I47" s="1244"/>
      <c r="J47" s="1244"/>
      <c r="K47" s="1250"/>
      <c r="L47" s="1251"/>
      <c r="M47" s="1251"/>
      <c r="N47" s="1251"/>
      <c r="O47" s="1252"/>
    </row>
    <row r="48" spans="1:15" ht="16" customHeight="1" x14ac:dyDescent="0.35">
      <c r="A48" s="1243"/>
      <c r="B48" s="1244"/>
      <c r="C48" s="1244"/>
      <c r="D48" s="1244"/>
      <c r="E48" s="1244"/>
      <c r="F48" s="1244"/>
      <c r="G48" s="1244"/>
      <c r="H48" s="1244"/>
      <c r="I48" s="1244"/>
      <c r="J48" s="1244"/>
      <c r="K48" s="1250"/>
      <c r="L48" s="1251"/>
      <c r="M48" s="1251"/>
      <c r="N48" s="1251"/>
      <c r="O48" s="1252"/>
    </row>
    <row r="49" spans="1:19" ht="16" customHeight="1" x14ac:dyDescent="0.35">
      <c r="A49" s="1243"/>
      <c r="B49" s="1244"/>
      <c r="C49" s="1244"/>
      <c r="D49" s="1244"/>
      <c r="E49" s="1244"/>
      <c r="F49" s="1244"/>
      <c r="G49" s="1244"/>
      <c r="H49" s="1244"/>
      <c r="I49" s="1244"/>
      <c r="J49" s="1244"/>
      <c r="K49" s="1250"/>
      <c r="L49" s="1251"/>
      <c r="M49" s="1251"/>
      <c r="N49" s="1251"/>
      <c r="O49" s="1252"/>
    </row>
    <row r="50" spans="1:19" ht="16" customHeight="1" thickBot="1" x14ac:dyDescent="0.4">
      <c r="A50" s="1275"/>
      <c r="B50" s="1276"/>
      <c r="C50" s="1276"/>
      <c r="D50" s="1276"/>
      <c r="E50" s="1276"/>
      <c r="F50" s="1276"/>
      <c r="G50" s="1276"/>
      <c r="H50" s="1276"/>
      <c r="I50" s="1276"/>
      <c r="J50" s="1276"/>
      <c r="K50" s="1272"/>
      <c r="L50" s="1273"/>
      <c r="M50" s="1273"/>
      <c r="N50" s="1273"/>
      <c r="O50" s="1274"/>
    </row>
    <row r="51" spans="1:19" ht="15" thickTop="1" x14ac:dyDescent="0.35"/>
    <row r="53" spans="1:19" ht="16.5" x14ac:dyDescent="0.45">
      <c r="A53" s="297" t="s">
        <v>682</v>
      </c>
      <c r="B53" s="239"/>
      <c r="C53" s="239"/>
      <c r="D53" s="239"/>
      <c r="E53" s="239"/>
      <c r="F53" s="239"/>
      <c r="G53" s="239"/>
      <c r="H53" s="239"/>
      <c r="I53" s="298"/>
      <c r="J53" s="239"/>
      <c r="K53" s="239"/>
      <c r="L53" s="239"/>
      <c r="M53" s="239"/>
      <c r="N53" s="239"/>
      <c r="O53" s="299"/>
      <c r="P53" s="239"/>
      <c r="Q53" s="239"/>
      <c r="R53" s="299"/>
      <c r="S53" s="300"/>
    </row>
    <row r="54" spans="1:19" ht="25" x14ac:dyDescent="0.7">
      <c r="A54" s="301"/>
      <c r="B54" s="214"/>
      <c r="C54" s="214"/>
      <c r="D54" s="214"/>
      <c r="E54" s="214"/>
      <c r="F54" s="214"/>
      <c r="G54" s="214"/>
      <c r="H54" s="214"/>
      <c r="I54" s="214"/>
      <c r="J54" s="214"/>
      <c r="K54" s="214"/>
      <c r="L54" s="214"/>
      <c r="M54" s="214"/>
      <c r="N54" s="214"/>
      <c r="O54" s="214"/>
      <c r="P54" s="214"/>
      <c r="Q54" s="214"/>
      <c r="R54" s="214"/>
      <c r="S54" s="214"/>
    </row>
    <row r="55" spans="1:19" ht="16" x14ac:dyDescent="0.45">
      <c r="A55" s="240"/>
      <c r="B55" s="241"/>
      <c r="C55" s="242"/>
      <c r="D55" s="243"/>
      <c r="E55" s="244"/>
      <c r="F55" s="245"/>
      <c r="G55" s="246"/>
      <c r="H55" s="246"/>
      <c r="I55" s="246"/>
      <c r="J55" s="247"/>
      <c r="K55" s="248"/>
      <c r="L55" s="249"/>
      <c r="M55" s="250"/>
      <c r="N55" s="251"/>
    </row>
    <row r="56" spans="1:19" ht="21" x14ac:dyDescent="0.55000000000000004">
      <c r="A56" s="302" t="s">
        <v>674</v>
      </c>
      <c r="B56" s="252"/>
      <c r="C56" s="253"/>
      <c r="D56" s="303" t="s">
        <v>675</v>
      </c>
      <c r="E56" s="254"/>
      <c r="F56" s="255"/>
      <c r="G56" s="1267" t="s">
        <v>676</v>
      </c>
      <c r="H56" s="1267"/>
      <c r="I56" s="1267"/>
      <c r="J56" s="1269" t="s">
        <v>677</v>
      </c>
      <c r="K56" s="1270"/>
      <c r="L56" s="1271"/>
      <c r="M56" s="256"/>
      <c r="N56" s="304" t="s">
        <v>11</v>
      </c>
    </row>
    <row r="57" spans="1:19" ht="16" x14ac:dyDescent="0.45">
      <c r="A57" s="257"/>
      <c r="B57" s="258"/>
      <c r="C57" s="259"/>
      <c r="D57" s="305"/>
      <c r="E57" s="260"/>
      <c r="F57" s="261"/>
      <c r="G57" s="262"/>
      <c r="H57" s="262"/>
      <c r="I57" s="262"/>
      <c r="J57" s="263"/>
      <c r="K57" s="306"/>
      <c r="L57" s="264"/>
      <c r="M57" s="256"/>
      <c r="N57" s="265"/>
    </row>
    <row r="58" spans="1:19" ht="16.5" x14ac:dyDescent="0.45">
      <c r="A58" s="307" t="s">
        <v>683</v>
      </c>
      <c r="B58" s="258"/>
      <c r="C58" s="259"/>
      <c r="D58" s="308" t="s">
        <v>684</v>
      </c>
      <c r="E58" s="260"/>
      <c r="F58" s="261"/>
      <c r="G58" s="1268" t="s">
        <v>685</v>
      </c>
      <c r="H58" s="1268"/>
      <c r="I58" s="1268"/>
      <c r="J58" s="263"/>
      <c r="K58" s="309" t="s">
        <v>686</v>
      </c>
      <c r="L58" s="264"/>
      <c r="M58" s="1301" t="s">
        <v>687</v>
      </c>
      <c r="N58" s="1302"/>
    </row>
    <row r="59" spans="1:19" ht="16.5" x14ac:dyDescent="0.45">
      <c r="A59" s="310" t="s">
        <v>688</v>
      </c>
      <c r="B59" s="258"/>
      <c r="C59" s="259"/>
      <c r="D59" s="308" t="s">
        <v>689</v>
      </c>
      <c r="E59" s="260"/>
      <c r="F59" s="261"/>
      <c r="G59" s="1280" t="s">
        <v>690</v>
      </c>
      <c r="H59" s="1280"/>
      <c r="I59" s="1280"/>
      <c r="J59" s="263"/>
      <c r="K59" s="309" t="s">
        <v>691</v>
      </c>
      <c r="L59" s="264"/>
      <c r="M59" s="256"/>
      <c r="N59" s="311"/>
    </row>
    <row r="60" spans="1:19" ht="16" x14ac:dyDescent="0.45">
      <c r="A60" s="312" t="s">
        <v>692</v>
      </c>
      <c r="B60" s="258"/>
      <c r="C60" s="259"/>
      <c r="D60" s="313" t="s">
        <v>693</v>
      </c>
      <c r="E60" s="260"/>
      <c r="F60" s="261"/>
      <c r="G60" s="1278" t="s">
        <v>694</v>
      </c>
      <c r="H60" s="1278"/>
      <c r="I60" s="1278"/>
      <c r="J60" s="263"/>
      <c r="K60" s="314" t="s">
        <v>695</v>
      </c>
      <c r="L60" s="264"/>
      <c r="M60" s="1309" t="s">
        <v>696</v>
      </c>
      <c r="N60" s="1310"/>
    </row>
    <row r="61" spans="1:19" ht="16" x14ac:dyDescent="0.45">
      <c r="A61" s="315" t="s">
        <v>697</v>
      </c>
      <c r="B61" s="258"/>
      <c r="C61" s="259"/>
      <c r="D61" s="316" t="s">
        <v>698</v>
      </c>
      <c r="E61" s="260"/>
      <c r="F61" s="261"/>
      <c r="G61" s="1281" t="s">
        <v>699</v>
      </c>
      <c r="H61" s="1281"/>
      <c r="I61" s="1281"/>
      <c r="J61" s="263"/>
      <c r="K61" s="317" t="s">
        <v>700</v>
      </c>
      <c r="L61" s="264"/>
      <c r="M61" s="1311" t="s">
        <v>701</v>
      </c>
      <c r="N61" s="1312"/>
    </row>
    <row r="62" spans="1:19" ht="16" x14ac:dyDescent="0.45">
      <c r="A62" s="318" t="s">
        <v>702</v>
      </c>
      <c r="B62" s="258"/>
      <c r="C62" s="259"/>
      <c r="D62" s="316" t="s">
        <v>703</v>
      </c>
      <c r="E62" s="260"/>
      <c r="F62" s="261"/>
      <c r="G62" s="1279" t="s">
        <v>704</v>
      </c>
      <c r="H62" s="1279"/>
      <c r="I62" s="1279"/>
      <c r="J62" s="1282" t="s">
        <v>705</v>
      </c>
      <c r="K62" s="1283"/>
      <c r="L62" s="1284"/>
      <c r="M62" s="1299" t="s">
        <v>706</v>
      </c>
      <c r="N62" s="1300"/>
    </row>
    <row r="63" spans="1:19" ht="16" x14ac:dyDescent="0.45">
      <c r="A63" s="318" t="s">
        <v>707</v>
      </c>
      <c r="B63" s="258"/>
      <c r="C63" s="259"/>
      <c r="D63" s="316" t="s">
        <v>708</v>
      </c>
      <c r="E63" s="260"/>
      <c r="F63" s="261"/>
      <c r="G63" s="1279" t="s">
        <v>709</v>
      </c>
      <c r="H63" s="1279"/>
      <c r="I63" s="1279"/>
      <c r="J63" s="1282" t="s">
        <v>710</v>
      </c>
      <c r="K63" s="1283"/>
      <c r="L63" s="1284"/>
      <c r="M63" s="1299" t="s">
        <v>711</v>
      </c>
      <c r="N63" s="1300"/>
    </row>
    <row r="64" spans="1:19" ht="16" x14ac:dyDescent="0.45">
      <c r="A64" s="318" t="s">
        <v>712</v>
      </c>
      <c r="B64" s="258"/>
      <c r="C64" s="259"/>
      <c r="D64" s="316" t="s">
        <v>713</v>
      </c>
      <c r="E64" s="260"/>
      <c r="F64" s="261"/>
      <c r="G64" s="319" t="s">
        <v>714</v>
      </c>
      <c r="H64" s="319"/>
      <c r="I64" s="319"/>
      <c r="J64" s="1282" t="s">
        <v>715</v>
      </c>
      <c r="K64" s="1283"/>
      <c r="L64" s="1284"/>
      <c r="M64" s="1299" t="s">
        <v>716</v>
      </c>
      <c r="N64" s="1300"/>
    </row>
    <row r="65" spans="1:14" ht="16" x14ac:dyDescent="0.45">
      <c r="A65" s="318" t="s">
        <v>717</v>
      </c>
      <c r="B65" s="258"/>
      <c r="C65" s="259"/>
      <c r="D65" s="316" t="s">
        <v>718</v>
      </c>
      <c r="E65" s="260"/>
      <c r="F65" s="261"/>
      <c r="G65" s="319" t="s">
        <v>719</v>
      </c>
      <c r="H65" s="320"/>
      <c r="I65" s="320"/>
      <c r="J65" s="1282" t="s">
        <v>720</v>
      </c>
      <c r="K65" s="1283"/>
      <c r="L65" s="1284"/>
      <c r="M65" s="1299" t="s">
        <v>721</v>
      </c>
      <c r="N65" s="1300"/>
    </row>
    <row r="66" spans="1:14" ht="16" x14ac:dyDescent="0.45">
      <c r="A66" s="318" t="s">
        <v>722</v>
      </c>
      <c r="B66" s="258"/>
      <c r="C66" s="259"/>
      <c r="D66" s="316" t="s">
        <v>723</v>
      </c>
      <c r="E66" s="260"/>
      <c r="F66" s="261"/>
      <c r="G66" s="320" t="s">
        <v>724</v>
      </c>
      <c r="H66" s="319"/>
      <c r="I66" s="319"/>
      <c r="J66" s="1285" t="s">
        <v>725</v>
      </c>
      <c r="K66" s="1286"/>
      <c r="L66" s="1287"/>
      <c r="M66" s="1299" t="s">
        <v>778</v>
      </c>
      <c r="N66" s="1300"/>
    </row>
    <row r="67" spans="1:14" ht="16" x14ac:dyDescent="0.45">
      <c r="A67" s="318" t="s">
        <v>726</v>
      </c>
      <c r="B67" s="258"/>
      <c r="C67" s="259"/>
      <c r="D67" s="321" t="s">
        <v>727</v>
      </c>
      <c r="E67" s="260"/>
      <c r="F67" s="261"/>
      <c r="G67" s="1278" t="s">
        <v>728</v>
      </c>
      <c r="H67" s="1278"/>
      <c r="I67" s="1278"/>
      <c r="J67" s="1285" t="s">
        <v>729</v>
      </c>
      <c r="K67" s="1286"/>
      <c r="L67" s="1287"/>
      <c r="M67" s="1303" t="s">
        <v>779</v>
      </c>
      <c r="N67" s="1304"/>
    </row>
    <row r="68" spans="1:14" ht="16" x14ac:dyDescent="0.45">
      <c r="A68" s="322" t="s">
        <v>730</v>
      </c>
      <c r="B68" s="258"/>
      <c r="C68" s="266"/>
      <c r="D68" s="323"/>
      <c r="E68" s="267"/>
      <c r="F68" s="261"/>
      <c r="G68" s="324" t="s">
        <v>731</v>
      </c>
      <c r="H68" s="324"/>
      <c r="I68" s="324"/>
      <c r="J68" s="268"/>
      <c r="K68" s="325"/>
      <c r="L68" s="269"/>
      <c r="M68" s="1305" t="s">
        <v>780</v>
      </c>
      <c r="N68" s="1306"/>
    </row>
    <row r="69" spans="1:14" ht="16.5" x14ac:dyDescent="0.45">
      <c r="A69" s="322"/>
      <c r="B69" s="258"/>
      <c r="C69" s="214"/>
      <c r="D69" s="326"/>
      <c r="E69" s="214"/>
      <c r="F69" s="261"/>
      <c r="G69" s="1281" t="s">
        <v>732</v>
      </c>
      <c r="H69" s="1281"/>
      <c r="I69" s="1281"/>
      <c r="J69" s="213"/>
      <c r="K69" s="327"/>
      <c r="L69" s="213"/>
      <c r="M69" s="1305" t="s">
        <v>781</v>
      </c>
      <c r="N69" s="1306"/>
    </row>
    <row r="70" spans="1:14" ht="16" x14ac:dyDescent="0.45">
      <c r="A70" s="322"/>
      <c r="B70" s="258"/>
      <c r="C70" s="329"/>
      <c r="D70" s="330"/>
      <c r="E70" s="331"/>
      <c r="F70" s="261"/>
      <c r="G70" s="1281"/>
      <c r="H70" s="1281"/>
      <c r="I70" s="1281"/>
      <c r="J70" s="242"/>
      <c r="K70" s="332"/>
      <c r="L70" s="244"/>
      <c r="M70" s="256"/>
      <c r="N70" s="333"/>
    </row>
    <row r="71" spans="1:14" ht="21" x14ac:dyDescent="0.45">
      <c r="A71" s="334" t="s">
        <v>733</v>
      </c>
      <c r="B71" s="258"/>
      <c r="C71" s="335"/>
      <c r="D71" s="295" t="s">
        <v>678</v>
      </c>
      <c r="E71" s="336"/>
      <c r="F71" s="270"/>
      <c r="G71" s="337"/>
      <c r="H71" s="337"/>
      <c r="I71" s="337"/>
      <c r="J71" s="271"/>
      <c r="K71" s="1307" t="s">
        <v>734</v>
      </c>
      <c r="L71" s="1308"/>
      <c r="M71" s="256"/>
      <c r="N71" s="328"/>
    </row>
    <row r="72" spans="1:14" ht="16" x14ac:dyDescent="0.45">
      <c r="A72" s="1277" t="s">
        <v>735</v>
      </c>
      <c r="B72" s="258"/>
      <c r="C72" s="335"/>
      <c r="D72" s="215"/>
      <c r="E72" s="338"/>
      <c r="F72" s="261"/>
      <c r="G72" s="1278"/>
      <c r="H72" s="1278"/>
      <c r="I72" s="1278"/>
      <c r="J72" s="259"/>
      <c r="K72" s="339"/>
      <c r="L72" s="260"/>
      <c r="M72" s="256"/>
      <c r="N72" s="333"/>
    </row>
    <row r="73" spans="1:14" ht="16.5" x14ac:dyDescent="0.45">
      <c r="A73" s="1277"/>
      <c r="B73" s="258"/>
      <c r="C73" s="335"/>
      <c r="D73" s="340" t="s">
        <v>736</v>
      </c>
      <c r="E73" s="338"/>
      <c r="F73" s="261"/>
      <c r="G73" s="1279" t="s">
        <v>737</v>
      </c>
      <c r="H73" s="1279"/>
      <c r="I73" s="1279"/>
      <c r="J73" s="1288" t="s">
        <v>738</v>
      </c>
      <c r="K73" s="1289"/>
      <c r="L73" s="1290"/>
      <c r="M73" s="256"/>
      <c r="N73" s="328"/>
    </row>
    <row r="74" spans="1:14" ht="16.5" x14ac:dyDescent="0.45">
      <c r="A74" s="318"/>
      <c r="B74" s="258"/>
      <c r="C74" s="335"/>
      <c r="D74" s="340" t="s">
        <v>739</v>
      </c>
      <c r="E74" s="338"/>
      <c r="F74" s="261"/>
      <c r="G74" s="1279" t="s">
        <v>740</v>
      </c>
      <c r="H74" s="1279"/>
      <c r="I74" s="1279"/>
      <c r="J74" s="1288" t="s">
        <v>741</v>
      </c>
      <c r="K74" s="1289"/>
      <c r="L74" s="1290"/>
      <c r="M74" s="256"/>
      <c r="N74" s="333"/>
    </row>
    <row r="75" spans="1:14" ht="16.5" x14ac:dyDescent="0.45">
      <c r="A75" s="318"/>
      <c r="B75" s="258"/>
      <c r="C75" s="335"/>
      <c r="D75" s="341" t="s">
        <v>742</v>
      </c>
      <c r="E75" s="338"/>
      <c r="F75" s="261"/>
      <c r="G75" s="1291" t="s">
        <v>743</v>
      </c>
      <c r="H75" s="1291"/>
      <c r="I75" s="1291"/>
      <c r="J75" s="1292" t="s">
        <v>744</v>
      </c>
      <c r="K75" s="1293"/>
      <c r="L75" s="1294"/>
      <c r="M75" s="256"/>
      <c r="N75" s="328"/>
    </row>
    <row r="76" spans="1:14" ht="16" x14ac:dyDescent="0.45">
      <c r="A76" s="318"/>
      <c r="B76" s="258"/>
      <c r="C76" s="335"/>
      <c r="D76" s="313" t="s">
        <v>745</v>
      </c>
      <c r="E76" s="338"/>
      <c r="F76" s="261"/>
      <c r="G76" s="1279" t="s">
        <v>746</v>
      </c>
      <c r="H76" s="1279"/>
      <c r="I76" s="1279"/>
      <c r="J76" s="1292" t="s">
        <v>747</v>
      </c>
      <c r="K76" s="1293"/>
      <c r="L76" s="1294"/>
      <c r="M76" s="256"/>
      <c r="N76" s="333"/>
    </row>
    <row r="77" spans="1:14" ht="16.5" x14ac:dyDescent="0.45">
      <c r="A77" s="318"/>
      <c r="B77" s="258"/>
      <c r="C77" s="335"/>
      <c r="D77" s="316" t="s">
        <v>748</v>
      </c>
      <c r="E77" s="338"/>
      <c r="F77" s="261"/>
      <c r="G77" s="1279" t="s">
        <v>749</v>
      </c>
      <c r="H77" s="1279"/>
      <c r="I77" s="1279"/>
      <c r="J77" s="1295" t="s">
        <v>750</v>
      </c>
      <c r="K77" s="1296"/>
      <c r="L77" s="1297"/>
      <c r="M77" s="256"/>
      <c r="N77" s="328"/>
    </row>
    <row r="78" spans="1:14" ht="16" x14ac:dyDescent="0.45">
      <c r="A78" s="318"/>
      <c r="B78" s="258"/>
      <c r="C78" s="335"/>
      <c r="D78" s="316" t="s">
        <v>751</v>
      </c>
      <c r="E78" s="338"/>
      <c r="F78" s="261"/>
      <c r="G78" s="1279" t="s">
        <v>752</v>
      </c>
      <c r="H78" s="1279"/>
      <c r="I78" s="1279"/>
      <c r="J78" s="259"/>
      <c r="K78" s="342" t="s">
        <v>753</v>
      </c>
      <c r="L78" s="260"/>
      <c r="M78" s="256"/>
      <c r="N78" s="333"/>
    </row>
    <row r="79" spans="1:14" ht="16.5" x14ac:dyDescent="0.45">
      <c r="A79" s="318"/>
      <c r="B79" s="258"/>
      <c r="C79" s="335"/>
      <c r="D79" s="316" t="s">
        <v>754</v>
      </c>
      <c r="E79" s="338"/>
      <c r="F79" s="261"/>
      <c r="G79" s="1313"/>
      <c r="H79" s="1313"/>
      <c r="I79" s="1313"/>
      <c r="J79" s="259"/>
      <c r="K79" s="342" t="s">
        <v>755</v>
      </c>
      <c r="L79" s="260"/>
      <c r="M79" s="256"/>
      <c r="N79" s="328"/>
    </row>
    <row r="80" spans="1:14" ht="16" x14ac:dyDescent="0.45">
      <c r="A80" s="318"/>
      <c r="B80" s="258"/>
      <c r="C80" s="335"/>
      <c r="D80" s="316" t="s">
        <v>756</v>
      </c>
      <c r="E80" s="338"/>
      <c r="F80" s="261"/>
      <c r="G80" s="1313"/>
      <c r="H80" s="1313"/>
      <c r="I80" s="1313"/>
      <c r="J80" s="259"/>
      <c r="K80" s="342" t="s">
        <v>757</v>
      </c>
      <c r="L80" s="260"/>
      <c r="M80" s="256"/>
      <c r="N80" s="333"/>
    </row>
    <row r="81" spans="1:18" ht="16.5" x14ac:dyDescent="0.45">
      <c r="A81" s="318"/>
      <c r="B81" s="258"/>
      <c r="C81" s="335"/>
      <c r="D81" s="316" t="s">
        <v>758</v>
      </c>
      <c r="E81" s="338"/>
      <c r="F81" s="261"/>
      <c r="G81" s="1313"/>
      <c r="H81" s="1313"/>
      <c r="I81" s="1313"/>
      <c r="J81" s="259"/>
      <c r="K81" s="342" t="s">
        <v>759</v>
      </c>
      <c r="L81" s="260"/>
      <c r="M81" s="256"/>
      <c r="N81" s="328"/>
    </row>
    <row r="82" spans="1:18" ht="16" x14ac:dyDescent="0.45">
      <c r="A82" s="272"/>
      <c r="B82" s="273"/>
      <c r="C82" s="343"/>
      <c r="D82" s="344"/>
      <c r="E82" s="345"/>
      <c r="F82" s="274"/>
      <c r="G82" s="275"/>
      <c r="H82" s="275"/>
      <c r="I82" s="275"/>
      <c r="J82" s="266"/>
      <c r="K82" s="276"/>
      <c r="L82" s="267"/>
      <c r="M82" s="277"/>
      <c r="N82" s="278"/>
    </row>
    <row r="83" spans="1:18" ht="16" x14ac:dyDescent="0.45">
      <c r="A83" s="214"/>
      <c r="B83" s="214"/>
      <c r="C83" s="214"/>
      <c r="D83" s="214"/>
      <c r="E83" s="214"/>
      <c r="F83" s="214"/>
      <c r="G83" s="214"/>
      <c r="H83" s="214"/>
      <c r="I83" s="214"/>
      <c r="J83" s="214"/>
      <c r="K83" s="214"/>
      <c r="L83" s="214"/>
      <c r="M83" s="214"/>
      <c r="N83" s="214"/>
      <c r="O83" s="214"/>
      <c r="P83" s="214"/>
      <c r="Q83" s="214"/>
      <c r="R83" s="214"/>
    </row>
    <row r="84" spans="1:18" ht="16" x14ac:dyDescent="0.45">
      <c r="A84" s="279"/>
      <c r="B84" s="279"/>
      <c r="C84" s="279"/>
      <c r="D84" s="279"/>
      <c r="E84" s="279"/>
      <c r="F84" s="279"/>
      <c r="G84" s="279"/>
      <c r="H84" s="279"/>
      <c r="I84" s="280"/>
      <c r="J84" s="346"/>
      <c r="K84" s="347"/>
      <c r="L84" s="347"/>
      <c r="M84" s="347"/>
      <c r="N84" s="347"/>
      <c r="O84" s="347"/>
      <c r="P84" s="347"/>
      <c r="Q84" s="347"/>
      <c r="R84" s="347"/>
    </row>
    <row r="85" spans="1:18" ht="21" x14ac:dyDescent="0.55000000000000004">
      <c r="A85" s="1298" t="s">
        <v>680</v>
      </c>
      <c r="B85" s="1298"/>
      <c r="C85" s="1298"/>
      <c r="D85" s="1298"/>
      <c r="E85" s="1298"/>
      <c r="F85" s="281"/>
      <c r="G85" s="281"/>
      <c r="H85" s="281"/>
      <c r="I85" s="282"/>
      <c r="J85" s="348"/>
      <c r="K85" s="1270" t="s">
        <v>760</v>
      </c>
      <c r="L85" s="1270"/>
      <c r="M85" s="1270"/>
      <c r="N85" s="1270"/>
      <c r="O85" s="306"/>
      <c r="P85" s="306"/>
      <c r="Q85" s="306"/>
      <c r="R85" s="306"/>
    </row>
    <row r="86" spans="1:18" ht="16" x14ac:dyDescent="0.45">
      <c r="A86" s="281"/>
      <c r="B86" s="281"/>
      <c r="C86" s="281"/>
      <c r="D86" s="281"/>
      <c r="E86" s="281"/>
      <c r="F86" s="281"/>
      <c r="G86" s="281"/>
      <c r="H86" s="281"/>
      <c r="I86" s="282"/>
      <c r="J86" s="348"/>
      <c r="K86" s="306"/>
      <c r="L86" s="306"/>
      <c r="M86" s="306"/>
      <c r="N86" s="306"/>
      <c r="O86" s="306"/>
      <c r="P86" s="306"/>
      <c r="Q86" s="306"/>
      <c r="R86" s="306"/>
    </row>
    <row r="87" spans="1:18" ht="16" x14ac:dyDescent="0.45">
      <c r="A87" s="283" t="s">
        <v>761</v>
      </c>
      <c r="B87" s="284"/>
      <c r="C87" s="284"/>
      <c r="D87" s="284"/>
      <c r="E87" s="284"/>
      <c r="F87" s="284"/>
      <c r="G87" s="284"/>
      <c r="H87" s="284"/>
      <c r="I87" s="285"/>
      <c r="J87" s="349" t="s">
        <v>762</v>
      </c>
      <c r="K87" s="350"/>
      <c r="L87" s="350"/>
      <c r="M87" s="350"/>
      <c r="N87" s="350"/>
      <c r="O87" s="351"/>
      <c r="P87" s="351"/>
      <c r="Q87" s="351"/>
      <c r="R87" s="351"/>
    </row>
    <row r="88" spans="1:18" ht="16" x14ac:dyDescent="0.45">
      <c r="A88" s="283" t="s">
        <v>763</v>
      </c>
      <c r="B88" s="284"/>
      <c r="C88" s="284"/>
      <c r="D88" s="284"/>
      <c r="E88" s="284"/>
      <c r="F88" s="284"/>
      <c r="G88" s="284"/>
      <c r="H88" s="284"/>
      <c r="I88" s="285"/>
      <c r="J88" s="349" t="s">
        <v>764</v>
      </c>
      <c r="K88" s="306"/>
      <c r="L88" s="306"/>
      <c r="M88" s="306"/>
      <c r="N88" s="306"/>
      <c r="O88" s="351"/>
      <c r="P88" s="351"/>
      <c r="Q88" s="351"/>
      <c r="R88" s="351"/>
    </row>
    <row r="89" spans="1:18" ht="16" x14ac:dyDescent="0.45">
      <c r="A89" s="283" t="s">
        <v>765</v>
      </c>
      <c r="B89" s="284"/>
      <c r="C89" s="284"/>
      <c r="D89" s="284"/>
      <c r="E89" s="284"/>
      <c r="F89" s="284"/>
      <c r="G89" s="284"/>
      <c r="H89" s="284"/>
      <c r="I89" s="285"/>
      <c r="J89" s="352" t="s">
        <v>766</v>
      </c>
      <c r="K89" s="306"/>
      <c r="L89" s="306"/>
      <c r="M89" s="306"/>
      <c r="N89" s="306"/>
      <c r="O89" s="351"/>
      <c r="P89" s="351"/>
      <c r="Q89" s="351"/>
      <c r="R89" s="351"/>
    </row>
    <row r="90" spans="1:18" ht="16" x14ac:dyDescent="0.45">
      <c r="A90" s="353" t="s">
        <v>767</v>
      </c>
      <c r="B90" s="284"/>
      <c r="C90" s="284"/>
      <c r="D90" s="284"/>
      <c r="E90" s="284"/>
      <c r="F90" s="284"/>
      <c r="G90" s="284"/>
      <c r="H90" s="284"/>
      <c r="I90" s="285"/>
      <c r="J90" s="352" t="s">
        <v>768</v>
      </c>
      <c r="K90" s="306"/>
      <c r="L90" s="306"/>
      <c r="M90" s="306"/>
      <c r="N90" s="306"/>
      <c r="O90" s="351"/>
      <c r="P90" s="351"/>
      <c r="Q90" s="351"/>
      <c r="R90" s="351"/>
    </row>
    <row r="91" spans="1:18" ht="16" x14ac:dyDescent="0.45">
      <c r="A91" s="353" t="s">
        <v>769</v>
      </c>
      <c r="B91" s="284"/>
      <c r="C91" s="284"/>
      <c r="D91" s="284"/>
      <c r="E91" s="284"/>
      <c r="F91" s="284"/>
      <c r="G91" s="284"/>
      <c r="H91" s="284"/>
      <c r="I91" s="285"/>
      <c r="J91" s="352" t="s">
        <v>770</v>
      </c>
      <c r="K91" s="306"/>
      <c r="L91" s="306"/>
      <c r="M91" s="306"/>
      <c r="N91" s="306"/>
      <c r="O91" s="351"/>
      <c r="P91" s="351"/>
      <c r="Q91" s="351"/>
      <c r="R91" s="351"/>
    </row>
    <row r="92" spans="1:18" ht="16" x14ac:dyDescent="0.45">
      <c r="A92" s="353" t="s">
        <v>771</v>
      </c>
      <c r="B92" s="284"/>
      <c r="C92" s="284"/>
      <c r="D92" s="284"/>
      <c r="E92" s="284"/>
      <c r="F92" s="284"/>
      <c r="G92" s="284"/>
      <c r="H92" s="284"/>
      <c r="I92" s="285"/>
      <c r="J92" s="352" t="s">
        <v>772</v>
      </c>
      <c r="K92" s="306"/>
      <c r="L92" s="306"/>
      <c r="M92" s="306"/>
      <c r="N92" s="306"/>
      <c r="O92" s="351"/>
      <c r="P92" s="351"/>
      <c r="Q92" s="351"/>
      <c r="R92" s="351"/>
    </row>
    <row r="93" spans="1:18" ht="16" x14ac:dyDescent="0.45">
      <c r="A93" s="353" t="s">
        <v>773</v>
      </c>
      <c r="B93" s="284"/>
      <c r="C93" s="284"/>
      <c r="D93" s="284"/>
      <c r="E93" s="284"/>
      <c r="F93" s="284"/>
      <c r="G93" s="284"/>
      <c r="H93" s="284"/>
      <c r="I93" s="285"/>
      <c r="J93" s="352" t="s">
        <v>774</v>
      </c>
      <c r="K93" s="306"/>
      <c r="L93" s="306"/>
      <c r="M93" s="306"/>
      <c r="N93" s="306"/>
      <c r="O93" s="351"/>
      <c r="P93" s="351"/>
      <c r="Q93" s="351"/>
      <c r="R93" s="351"/>
    </row>
    <row r="94" spans="1:18" ht="16" x14ac:dyDescent="0.45">
      <c r="A94" s="353" t="s">
        <v>775</v>
      </c>
      <c r="B94" s="284"/>
      <c r="C94" s="284"/>
      <c r="D94" s="284"/>
      <c r="E94" s="284"/>
      <c r="F94" s="284"/>
      <c r="G94" s="284"/>
      <c r="H94" s="284"/>
      <c r="I94" s="285"/>
      <c r="J94" s="352"/>
      <c r="K94" s="306"/>
      <c r="L94" s="306"/>
      <c r="M94" s="306"/>
      <c r="N94" s="306"/>
      <c r="O94" s="351"/>
      <c r="P94" s="351"/>
      <c r="Q94" s="351"/>
      <c r="R94" s="351"/>
    </row>
    <row r="95" spans="1:18" ht="16" x14ac:dyDescent="0.45">
      <c r="A95" s="353" t="s">
        <v>776</v>
      </c>
      <c r="B95" s="284"/>
      <c r="C95" s="284"/>
      <c r="D95" s="284"/>
      <c r="E95" s="284"/>
      <c r="F95" s="284"/>
      <c r="G95" s="284"/>
      <c r="H95" s="284"/>
      <c r="I95" s="285"/>
      <c r="J95" s="352"/>
      <c r="K95" s="306"/>
      <c r="L95" s="306"/>
      <c r="M95" s="306"/>
      <c r="N95" s="306"/>
      <c r="O95" s="351"/>
      <c r="P95" s="351"/>
      <c r="Q95" s="351"/>
      <c r="R95" s="351"/>
    </row>
    <row r="96" spans="1:18" ht="16" x14ac:dyDescent="0.45">
      <c r="A96" s="354" t="s">
        <v>777</v>
      </c>
      <c r="B96" s="284"/>
      <c r="C96" s="284"/>
      <c r="D96" s="284"/>
      <c r="E96" s="284"/>
      <c r="F96" s="284"/>
      <c r="G96" s="284"/>
      <c r="H96" s="284"/>
      <c r="I96" s="285"/>
      <c r="J96" s="352"/>
      <c r="K96" s="306"/>
      <c r="L96" s="306"/>
      <c r="M96" s="306"/>
      <c r="N96" s="306"/>
      <c r="O96" s="351"/>
      <c r="P96" s="351"/>
      <c r="Q96" s="351"/>
      <c r="R96" s="351"/>
    </row>
    <row r="97" spans="1:18" ht="16" x14ac:dyDescent="0.45">
      <c r="A97" s="286"/>
      <c r="B97" s="286"/>
      <c r="C97" s="286"/>
      <c r="D97" s="286"/>
      <c r="E97" s="286"/>
      <c r="F97" s="286"/>
      <c r="G97" s="286"/>
      <c r="H97" s="286"/>
      <c r="I97" s="287"/>
      <c r="J97" s="355"/>
      <c r="K97" s="356"/>
      <c r="L97" s="356"/>
      <c r="M97" s="356"/>
      <c r="N97" s="356"/>
      <c r="O97" s="356"/>
      <c r="P97" s="356"/>
      <c r="Q97" s="356"/>
      <c r="R97" s="356"/>
    </row>
  </sheetData>
  <mergeCells count="135">
    <mergeCell ref="J76:L76"/>
    <mergeCell ref="J77:L77"/>
    <mergeCell ref="A85:E85"/>
    <mergeCell ref="K85:N85"/>
    <mergeCell ref="M66:N66"/>
    <mergeCell ref="M58:N58"/>
    <mergeCell ref="M67:N67"/>
    <mergeCell ref="M68:N68"/>
    <mergeCell ref="M69:N69"/>
    <mergeCell ref="K71:L71"/>
    <mergeCell ref="M60:N60"/>
    <mergeCell ref="M61:N61"/>
    <mergeCell ref="M62:N62"/>
    <mergeCell ref="M63:N63"/>
    <mergeCell ref="M64:N64"/>
    <mergeCell ref="M65:N65"/>
    <mergeCell ref="G81:I81"/>
    <mergeCell ref="G76:I76"/>
    <mergeCell ref="G77:I77"/>
    <mergeCell ref="G78:I78"/>
    <mergeCell ref="G79:I79"/>
    <mergeCell ref="G80:I80"/>
    <mergeCell ref="J62:L62"/>
    <mergeCell ref="J63:L63"/>
    <mergeCell ref="J64:L64"/>
    <mergeCell ref="J65:L65"/>
    <mergeCell ref="J66:L66"/>
    <mergeCell ref="J67:L67"/>
    <mergeCell ref="J73:L73"/>
    <mergeCell ref="G75:I75"/>
    <mergeCell ref="G69:I70"/>
    <mergeCell ref="J74:L74"/>
    <mergeCell ref="J75:L75"/>
    <mergeCell ref="A72:A73"/>
    <mergeCell ref="G72:I72"/>
    <mergeCell ref="G73:I73"/>
    <mergeCell ref="G74:I74"/>
    <mergeCell ref="G59:I59"/>
    <mergeCell ref="G60:I60"/>
    <mergeCell ref="G61:I61"/>
    <mergeCell ref="G62:I62"/>
    <mergeCell ref="G63:I63"/>
    <mergeCell ref="G67:I67"/>
    <mergeCell ref="G56:I56"/>
    <mergeCell ref="G58:I58"/>
    <mergeCell ref="K23:M24"/>
    <mergeCell ref="K25:M26"/>
    <mergeCell ref="K27:M28"/>
    <mergeCell ref="K29:M30"/>
    <mergeCell ref="K31:M32"/>
    <mergeCell ref="K33:M34"/>
    <mergeCell ref="F26:J27"/>
    <mergeCell ref="F28:J29"/>
    <mergeCell ref="F30:J31"/>
    <mergeCell ref="A35:J36"/>
    <mergeCell ref="A37:J38"/>
    <mergeCell ref="A39:J40"/>
    <mergeCell ref="J56:L56"/>
    <mergeCell ref="K48:O50"/>
    <mergeCell ref="F32:J33"/>
    <mergeCell ref="N32:O33"/>
    <mergeCell ref="K36:O38"/>
    <mergeCell ref="K39:O41"/>
    <mergeCell ref="N30:O31"/>
    <mergeCell ref="A49:J50"/>
    <mergeCell ref="N8:O9"/>
    <mergeCell ref="N10:O11"/>
    <mergeCell ref="N12:O13"/>
    <mergeCell ref="N14:O15"/>
    <mergeCell ref="N16:O17"/>
    <mergeCell ref="N18:O19"/>
    <mergeCell ref="A43:J44"/>
    <mergeCell ref="A45:J46"/>
    <mergeCell ref="A47:J48"/>
    <mergeCell ref="C25:E26"/>
    <mergeCell ref="C27:E28"/>
    <mergeCell ref="C29:E30"/>
    <mergeCell ref="C31:E32"/>
    <mergeCell ref="C33:E34"/>
    <mergeCell ref="A32:B34"/>
    <mergeCell ref="C18:E18"/>
    <mergeCell ref="C19:E19"/>
    <mergeCell ref="A26:B27"/>
    <mergeCell ref="A28:B29"/>
    <mergeCell ref="A30:B31"/>
    <mergeCell ref="A14:B15"/>
    <mergeCell ref="A16:B17"/>
    <mergeCell ref="A18:B19"/>
    <mergeCell ref="K8:M9"/>
    <mergeCell ref="K10:M11"/>
    <mergeCell ref="K12:M13"/>
    <mergeCell ref="K14:M15"/>
    <mergeCell ref="K16:M17"/>
    <mergeCell ref="K18:M19"/>
    <mergeCell ref="F20:J21"/>
    <mergeCell ref="F22:J23"/>
    <mergeCell ref="F24:J25"/>
    <mergeCell ref="F8:J9"/>
    <mergeCell ref="F10:J11"/>
    <mergeCell ref="F12:J13"/>
    <mergeCell ref="F14:J15"/>
    <mergeCell ref="F16:J17"/>
    <mergeCell ref="A20:B21"/>
    <mergeCell ref="A22:B23"/>
    <mergeCell ref="A24:B25"/>
    <mergeCell ref="C23:E24"/>
    <mergeCell ref="N20:O21"/>
    <mergeCell ref="N22:O23"/>
    <mergeCell ref="N24:O25"/>
    <mergeCell ref="N26:O27"/>
    <mergeCell ref="N28:O29"/>
    <mergeCell ref="A1:K2"/>
    <mergeCell ref="A4:B4"/>
    <mergeCell ref="C4:K4"/>
    <mergeCell ref="J3:K3"/>
    <mergeCell ref="A41:J42"/>
    <mergeCell ref="N7:O7"/>
    <mergeCell ref="K35:O35"/>
    <mergeCell ref="K42:O44"/>
    <mergeCell ref="K45:O47"/>
    <mergeCell ref="F18:J19"/>
    <mergeCell ref="G7:I7"/>
    <mergeCell ref="C8:E8"/>
    <mergeCell ref="C9:E9"/>
    <mergeCell ref="C10:E10"/>
    <mergeCell ref="C11:E11"/>
    <mergeCell ref="C12:E12"/>
    <mergeCell ref="C13:E13"/>
    <mergeCell ref="A8:B9"/>
    <mergeCell ref="A10:B11"/>
    <mergeCell ref="A12:B13"/>
    <mergeCell ref="C14:E14"/>
    <mergeCell ref="C15:E15"/>
    <mergeCell ref="C16:E16"/>
    <mergeCell ref="C17:E17"/>
  </mergeCells>
  <hyperlinks>
    <hyperlink ref="J3:K3" location="INDICE!A1" display="IR AL INDICE" xr:uid="{00000000-0004-0000-0B00-000000000000}"/>
  </hyperlinks>
  <pageMargins left="0.7" right="0.7" top="0.75" bottom="0.75" header="0.3" footer="0.3"/>
  <pageSetup orientation="portrait" horizontalDpi="4294967293" verticalDpi="0" r:id="rId1"/>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tabColor theme="7" tint="0.39997558519241921"/>
  </sheetPr>
  <dimension ref="A2:W225"/>
  <sheetViews>
    <sheetView tabSelected="1" topLeftCell="A208" workbookViewId="0">
      <selection activeCell="D220" sqref="D220:E220"/>
    </sheetView>
  </sheetViews>
  <sheetFormatPr baseColWidth="10" defaultColWidth="11.453125" defaultRowHeight="14.5" x14ac:dyDescent="0.35"/>
  <cols>
    <col min="1" max="1" width="10.453125" style="181" customWidth="1"/>
    <col min="2" max="2" width="13.26953125" style="181" bestFit="1" customWidth="1"/>
    <col min="3" max="3" width="7.7265625" style="181" customWidth="1"/>
    <col min="4" max="4" width="17" style="181" customWidth="1"/>
    <col min="5" max="5" width="13.26953125" style="181" customWidth="1"/>
    <col min="6" max="6" width="10.453125" style="181" customWidth="1"/>
    <col min="7" max="7" width="12.54296875" style="181" customWidth="1"/>
    <col min="8" max="8" width="9.54296875" style="181" customWidth="1"/>
    <col min="9" max="9" width="9.81640625" style="181" customWidth="1"/>
    <col min="10" max="10" width="9.54296875" style="181" customWidth="1"/>
    <col min="11" max="11" width="9" style="181" customWidth="1"/>
    <col min="12" max="12" width="9.453125" style="181" customWidth="1"/>
    <col min="13" max="13" width="6.81640625" style="181" customWidth="1"/>
    <col min="14" max="14" width="7.81640625" style="181" customWidth="1"/>
    <col min="15" max="15" width="7" style="181" customWidth="1"/>
    <col min="16" max="16384" width="11.453125" style="181"/>
  </cols>
  <sheetData>
    <row r="2" spans="1:11" x14ac:dyDescent="0.35">
      <c r="A2" s="1325" t="s">
        <v>1061</v>
      </c>
      <c r="B2" s="1325"/>
      <c r="C2" s="1325"/>
      <c r="D2" s="1325"/>
      <c r="E2" s="1325"/>
      <c r="F2" s="1325"/>
      <c r="G2" s="1325"/>
      <c r="H2" s="1325"/>
      <c r="I2" s="1325"/>
    </row>
    <row r="3" spans="1:11" x14ac:dyDescent="0.35">
      <c r="A3" s="1325"/>
      <c r="B3" s="1325"/>
      <c r="C3" s="1325"/>
      <c r="D3" s="1325"/>
      <c r="E3" s="1325"/>
      <c r="F3" s="1325"/>
      <c r="G3" s="1325"/>
      <c r="H3" s="1325"/>
      <c r="I3" s="1325"/>
    </row>
    <row r="4" spans="1:11" ht="26" x14ac:dyDescent="0.6">
      <c r="A4" s="1326" t="s">
        <v>1057</v>
      </c>
      <c r="B4" s="1326"/>
      <c r="C4" s="1326"/>
      <c r="D4" s="1325">
        <f>INDICE!I1</f>
        <v>0</v>
      </c>
      <c r="E4" s="1325"/>
      <c r="F4" s="1325"/>
      <c r="G4" s="1325"/>
      <c r="H4" s="617"/>
      <c r="I4" s="617"/>
    </row>
    <row r="5" spans="1:11" ht="15" thickBot="1" x14ac:dyDescent="0.4"/>
    <row r="6" spans="1:11" ht="26.15" customHeight="1" thickTop="1" thickBot="1" x14ac:dyDescent="0.4">
      <c r="B6" s="1327" t="s">
        <v>879</v>
      </c>
      <c r="C6" s="1327"/>
      <c r="D6" s="1327"/>
      <c r="E6" s="1327"/>
      <c r="F6" s="1327"/>
      <c r="G6" s="1327"/>
      <c r="J6" s="838" t="s">
        <v>1069</v>
      </c>
      <c r="K6" s="839"/>
    </row>
    <row r="7" spans="1:11" ht="15.5" thickTop="1" thickBot="1" x14ac:dyDescent="0.4">
      <c r="J7" s="1323" t="s">
        <v>1070</v>
      </c>
      <c r="K7" s="1324"/>
    </row>
    <row r="8" spans="1:11" ht="46" customHeight="1" thickTop="1" x14ac:dyDescent="0.35">
      <c r="B8" s="1328" t="s">
        <v>880</v>
      </c>
      <c r="C8" s="1328"/>
      <c r="D8" s="1328"/>
      <c r="E8" s="1328"/>
      <c r="F8" s="1328"/>
      <c r="G8" s="1328"/>
    </row>
    <row r="9" spans="1:11" ht="37.5" customHeight="1" x14ac:dyDescent="0.35">
      <c r="B9" s="1329" t="s">
        <v>881</v>
      </c>
      <c r="C9" s="1329"/>
      <c r="D9" s="1329"/>
      <c r="E9" s="1329"/>
      <c r="F9" s="1329"/>
      <c r="G9" s="1329"/>
    </row>
    <row r="10" spans="1:11" x14ac:dyDescent="0.35">
      <c r="B10" s="511"/>
      <c r="C10" s="511"/>
      <c r="D10" s="511"/>
      <c r="E10" s="511"/>
      <c r="F10" s="511"/>
      <c r="G10" s="511"/>
    </row>
    <row r="11" spans="1:11" x14ac:dyDescent="0.35">
      <c r="B11" s="511"/>
      <c r="C11" s="511"/>
      <c r="D11" s="511"/>
      <c r="E11" s="511"/>
      <c r="F11" s="511"/>
      <c r="G11" s="511"/>
    </row>
    <row r="12" spans="1:11" x14ac:dyDescent="0.35">
      <c r="B12" s="512"/>
      <c r="C12" s="513"/>
      <c r="D12" s="513"/>
      <c r="E12" s="513"/>
      <c r="F12" s="513"/>
      <c r="G12" s="513"/>
      <c r="H12" s="514"/>
    </row>
    <row r="13" spans="1:11" x14ac:dyDescent="0.35">
      <c r="B13" s="512"/>
      <c r="C13" s="513"/>
      <c r="D13" s="513"/>
      <c r="E13" s="513"/>
      <c r="F13" s="513"/>
      <c r="G13" s="513"/>
      <c r="H13" s="514"/>
    </row>
    <row r="14" spans="1:11" x14ac:dyDescent="0.35">
      <c r="B14" s="512"/>
      <c r="C14" s="513"/>
      <c r="D14" s="513"/>
      <c r="E14" s="513"/>
      <c r="F14" s="513"/>
      <c r="G14" s="513"/>
      <c r="H14" s="514"/>
    </row>
    <row r="15" spans="1:11" x14ac:dyDescent="0.35">
      <c r="B15" s="512"/>
      <c r="C15" s="513"/>
      <c r="D15" s="513"/>
      <c r="E15" s="513"/>
      <c r="F15" s="513"/>
      <c r="G15" s="513"/>
      <c r="H15" s="514"/>
    </row>
    <row r="16" spans="1:11" x14ac:dyDescent="0.35">
      <c r="B16" s="512"/>
      <c r="C16" s="513"/>
      <c r="D16" s="513"/>
      <c r="E16" s="513"/>
      <c r="F16" s="513"/>
      <c r="G16" s="513"/>
      <c r="H16" s="514"/>
    </row>
    <row r="17" spans="2:11" x14ac:dyDescent="0.35">
      <c r="B17" s="512"/>
      <c r="C17" s="513"/>
      <c r="D17" s="513"/>
      <c r="E17" s="513"/>
      <c r="F17" s="513"/>
      <c r="G17" s="513"/>
      <c r="H17" s="514"/>
    </row>
    <row r="18" spans="2:11" x14ac:dyDescent="0.35">
      <c r="B18" s="512"/>
      <c r="C18" s="513"/>
      <c r="D18" s="513"/>
      <c r="E18" s="513"/>
      <c r="F18" s="513"/>
      <c r="G18" s="513"/>
      <c r="H18" s="514"/>
    </row>
    <row r="19" spans="2:11" x14ac:dyDescent="0.35">
      <c r="B19" s="512"/>
      <c r="C19" s="513"/>
      <c r="D19" s="513"/>
      <c r="E19" s="513"/>
      <c r="F19" s="513"/>
      <c r="G19" s="513"/>
      <c r="H19" s="514"/>
    </row>
    <row r="20" spans="2:11" x14ac:dyDescent="0.35">
      <c r="B20" s="512"/>
      <c r="C20" s="513"/>
      <c r="D20" s="513"/>
      <c r="E20" s="513"/>
      <c r="F20" s="513"/>
      <c r="G20" s="513"/>
      <c r="H20" s="514"/>
    </row>
    <row r="23" spans="2:11" customFormat="1" ht="15" thickBot="1" x14ac:dyDescent="0.4">
      <c r="B23" s="1330" t="s">
        <v>882</v>
      </c>
      <c r="C23" s="1331"/>
      <c r="D23" s="1331"/>
      <c r="E23" s="1331"/>
      <c r="F23" s="1331"/>
      <c r="G23" s="1331"/>
      <c r="H23" s="1331"/>
    </row>
    <row r="24" spans="2:11" s="516" customFormat="1" ht="28.5" customHeight="1" thickTop="1" thickBot="1" x14ac:dyDescent="0.4">
      <c r="B24" s="1332" t="s">
        <v>1534</v>
      </c>
      <c r="C24" s="515" t="s">
        <v>883</v>
      </c>
      <c r="D24" s="1335" t="s">
        <v>1492</v>
      </c>
      <c r="E24" s="1336"/>
      <c r="F24" s="1336"/>
      <c r="G24" s="1336"/>
      <c r="H24" s="1337"/>
      <c r="J24" s="838" t="s">
        <v>1069</v>
      </c>
      <c r="K24" s="839"/>
    </row>
    <row r="25" spans="2:11" s="516" customFormat="1" ht="30" customHeight="1" thickTop="1" thickBot="1" x14ac:dyDescent="0.4">
      <c r="B25" s="1333"/>
      <c r="C25" s="517" t="s">
        <v>884</v>
      </c>
      <c r="D25" s="1338" t="s">
        <v>24</v>
      </c>
      <c r="E25" s="1339"/>
      <c r="F25" s="1339"/>
      <c r="G25" s="1339"/>
      <c r="H25" s="1340"/>
      <c r="J25" s="1323" t="s">
        <v>1070</v>
      </c>
      <c r="K25" s="1324"/>
    </row>
    <row r="26" spans="2:11" s="516" customFormat="1" ht="21.65" customHeight="1" thickTop="1" x14ac:dyDescent="0.35">
      <c r="B26" s="1333"/>
      <c r="C26" s="517" t="s">
        <v>885</v>
      </c>
      <c r="D26" s="1338" t="s">
        <v>1493</v>
      </c>
      <c r="E26" s="1339"/>
      <c r="F26" s="1339"/>
      <c r="G26" s="1339"/>
      <c r="H26" s="1340"/>
    </row>
    <row r="27" spans="2:11" s="516" customFormat="1" ht="31" customHeight="1" x14ac:dyDescent="0.35">
      <c r="B27" s="1333"/>
      <c r="C27" s="517" t="s">
        <v>886</v>
      </c>
      <c r="D27" s="1338" t="s">
        <v>1496</v>
      </c>
      <c r="E27" s="1339"/>
      <c r="F27" s="1339"/>
      <c r="G27" s="1339"/>
      <c r="H27" s="1340"/>
    </row>
    <row r="28" spans="2:11" s="516" customFormat="1" ht="30.65" customHeight="1" x14ac:dyDescent="0.35">
      <c r="B28" s="1333"/>
      <c r="C28" s="517" t="s">
        <v>887</v>
      </c>
      <c r="D28" s="1338" t="s">
        <v>1145</v>
      </c>
      <c r="E28" s="1339"/>
      <c r="F28" s="1339"/>
      <c r="G28" s="1339"/>
      <c r="H28" s="1340"/>
    </row>
    <row r="29" spans="2:11" s="516" customFormat="1" ht="19.5" customHeight="1" x14ac:dyDescent="0.35">
      <c r="B29" s="1333"/>
      <c r="C29" s="517" t="s">
        <v>888</v>
      </c>
      <c r="D29" s="1338" t="s">
        <v>61</v>
      </c>
      <c r="E29" s="1339"/>
      <c r="F29" s="1339"/>
      <c r="G29" s="1339"/>
      <c r="H29" s="1340"/>
      <c r="I29" s="1"/>
    </row>
    <row r="30" spans="2:11" s="516" customFormat="1" ht="19.5" customHeight="1" x14ac:dyDescent="0.35">
      <c r="B30" s="1333"/>
      <c r="C30" s="517" t="s">
        <v>889</v>
      </c>
      <c r="D30" s="1338" t="s">
        <v>1497</v>
      </c>
      <c r="E30" s="1339"/>
      <c r="F30" s="1339"/>
      <c r="G30" s="1339"/>
      <c r="H30" s="1340"/>
    </row>
    <row r="31" spans="2:11" s="516" customFormat="1" ht="25.5" customHeight="1" x14ac:dyDescent="0.35">
      <c r="B31" s="1333"/>
      <c r="C31" s="517" t="s">
        <v>890</v>
      </c>
      <c r="D31" s="1338" t="s">
        <v>21</v>
      </c>
      <c r="E31" s="1339"/>
      <c r="F31" s="1339"/>
      <c r="G31" s="1339"/>
      <c r="H31" s="1340"/>
    </row>
    <row r="32" spans="2:11" s="516" customFormat="1" ht="44.15" customHeight="1" x14ac:dyDescent="0.35">
      <c r="B32" s="1333"/>
      <c r="C32" s="517" t="s">
        <v>891</v>
      </c>
      <c r="D32" s="1338" t="s">
        <v>1503</v>
      </c>
      <c r="E32" s="1339"/>
      <c r="F32" s="1339"/>
      <c r="G32" s="1339"/>
      <c r="H32" s="1340"/>
    </row>
    <row r="33" spans="2:11" s="516" customFormat="1" ht="19.5" customHeight="1" x14ac:dyDescent="0.35">
      <c r="B33" s="1333"/>
      <c r="C33" s="517" t="s">
        <v>892</v>
      </c>
      <c r="D33" s="1338" t="s">
        <v>23</v>
      </c>
      <c r="E33" s="1339"/>
      <c r="F33" s="1339"/>
      <c r="G33" s="1339"/>
      <c r="H33" s="1340"/>
    </row>
    <row r="34" spans="2:11" s="516" customFormat="1" ht="19" customHeight="1" x14ac:dyDescent="0.35">
      <c r="B34" s="1333"/>
      <c r="C34" s="517" t="s">
        <v>893</v>
      </c>
      <c r="D34" s="1338" t="s">
        <v>27</v>
      </c>
      <c r="E34" s="1339"/>
      <c r="F34" s="1339"/>
      <c r="G34" s="1339"/>
      <c r="H34" s="1340"/>
    </row>
    <row r="35" spans="2:11" s="516" customFormat="1" ht="27.65" customHeight="1" x14ac:dyDescent="0.35">
      <c r="B35" s="1333"/>
      <c r="C35" s="517" t="s">
        <v>894</v>
      </c>
      <c r="D35" s="1338" t="s">
        <v>30</v>
      </c>
      <c r="E35" s="1339"/>
      <c r="F35" s="1339"/>
      <c r="G35" s="1339"/>
      <c r="H35" s="1340"/>
    </row>
    <row r="36" spans="2:11" s="516" customFormat="1" ht="19.5" customHeight="1" x14ac:dyDescent="0.35">
      <c r="B36" s="1333"/>
      <c r="C36" s="517" t="s">
        <v>895</v>
      </c>
      <c r="D36" s="1338" t="s">
        <v>1504</v>
      </c>
      <c r="E36" s="1339"/>
      <c r="F36" s="1339"/>
      <c r="G36" s="1339"/>
      <c r="H36" s="1340"/>
    </row>
    <row r="37" spans="2:11" s="516" customFormat="1" ht="31" customHeight="1" x14ac:dyDescent="0.35">
      <c r="B37" s="1333"/>
      <c r="C37" s="517" t="s">
        <v>896</v>
      </c>
      <c r="D37" s="1338" t="s">
        <v>36</v>
      </c>
      <c r="E37" s="1339"/>
      <c r="F37" s="1339"/>
      <c r="G37" s="1339"/>
      <c r="H37" s="1340"/>
    </row>
    <row r="38" spans="2:11" s="516" customFormat="1" ht="19.5" customHeight="1" x14ac:dyDescent="0.35">
      <c r="B38" s="1333"/>
      <c r="C38" s="517" t="s">
        <v>897</v>
      </c>
      <c r="D38" s="1338" t="s">
        <v>72</v>
      </c>
      <c r="E38" s="1339"/>
      <c r="F38" s="1339"/>
      <c r="G38" s="1339"/>
      <c r="H38" s="1340"/>
    </row>
    <row r="39" spans="2:11" s="516" customFormat="1" ht="19.5" customHeight="1" thickBot="1" x14ac:dyDescent="0.4">
      <c r="B39" s="1333"/>
      <c r="C39" s="518" t="s">
        <v>898</v>
      </c>
      <c r="D39" s="1338" t="s">
        <v>78</v>
      </c>
      <c r="E39" s="1339"/>
      <c r="F39" s="1339"/>
      <c r="G39" s="1339"/>
      <c r="H39" s="1340"/>
    </row>
    <row r="40" spans="2:11" s="516" customFormat="1" ht="20.149999999999999" customHeight="1" thickBot="1" x14ac:dyDescent="0.4">
      <c r="B40" s="1333"/>
      <c r="C40" s="519" t="s">
        <v>899</v>
      </c>
      <c r="D40" s="1341" t="s">
        <v>86</v>
      </c>
      <c r="E40" s="1342"/>
      <c r="F40" s="1342"/>
      <c r="G40" s="1342"/>
      <c r="H40" s="1343"/>
    </row>
    <row r="41" spans="2:11" s="516" customFormat="1" ht="20.149999999999999" customHeight="1" thickBot="1" x14ac:dyDescent="0.4">
      <c r="B41" s="1334"/>
      <c r="C41" s="520" t="s">
        <v>900</v>
      </c>
      <c r="D41" s="1347" t="s">
        <v>87</v>
      </c>
      <c r="E41" s="1348"/>
      <c r="F41" s="1348"/>
      <c r="G41" s="1348"/>
      <c r="H41" s="1349"/>
    </row>
    <row r="42" spans="2:11" s="516" customFormat="1" ht="20.149999999999999" customHeight="1" thickBot="1" x14ac:dyDescent="0.4">
      <c r="B42" s="1334"/>
      <c r="C42" s="521" t="s">
        <v>901</v>
      </c>
      <c r="D42" s="1347" t="s">
        <v>93</v>
      </c>
      <c r="E42" s="1348"/>
      <c r="F42" s="1348"/>
      <c r="G42" s="1348"/>
      <c r="H42" s="1349"/>
    </row>
    <row r="43" spans="2:11" s="516" customFormat="1" ht="20.149999999999999" customHeight="1" thickBot="1" x14ac:dyDescent="0.4">
      <c r="B43" s="1334"/>
      <c r="C43" s="521" t="s">
        <v>902</v>
      </c>
      <c r="D43" s="1347" t="s">
        <v>1143</v>
      </c>
      <c r="E43" s="1348"/>
      <c r="F43" s="1348"/>
      <c r="G43" s="1348"/>
      <c r="H43" s="1349"/>
    </row>
    <row r="44" spans="2:11" s="516" customFormat="1" ht="25" customHeight="1" thickTop="1" thickBot="1" x14ac:dyDescent="0.4">
      <c r="B44" s="1380" t="s">
        <v>44</v>
      </c>
      <c r="C44" s="522" t="s">
        <v>903</v>
      </c>
      <c r="D44" s="1344" t="s">
        <v>1491</v>
      </c>
      <c r="E44" s="1345"/>
      <c r="F44" s="1345"/>
      <c r="G44" s="1345"/>
      <c r="H44" s="1346"/>
      <c r="J44" s="838" t="s">
        <v>1069</v>
      </c>
      <c r="K44" s="839"/>
    </row>
    <row r="45" spans="2:11" s="516" customFormat="1" ht="15.5" thickTop="1" thickBot="1" x14ac:dyDescent="0.4">
      <c r="B45" s="1381"/>
      <c r="C45" s="523" t="s">
        <v>904</v>
      </c>
      <c r="D45" s="1350" t="s">
        <v>1494</v>
      </c>
      <c r="E45" s="1351"/>
      <c r="F45" s="1351"/>
      <c r="G45" s="1351"/>
      <c r="H45" s="1352"/>
      <c r="J45" s="848" t="s">
        <v>1071</v>
      </c>
      <c r="K45" s="849"/>
    </row>
    <row r="46" spans="2:11" s="516" customFormat="1" ht="29.15" customHeight="1" thickTop="1" thickBot="1" x14ac:dyDescent="0.4">
      <c r="B46" s="1381"/>
      <c r="C46" s="523" t="s">
        <v>905</v>
      </c>
      <c r="D46" s="1344" t="s">
        <v>1495</v>
      </c>
      <c r="E46" s="1345"/>
      <c r="F46" s="1345"/>
      <c r="G46" s="1345"/>
      <c r="H46" s="1346"/>
      <c r="J46" s="1323" t="s">
        <v>1070</v>
      </c>
      <c r="K46" s="1324"/>
    </row>
    <row r="47" spans="2:11" s="516" customFormat="1" ht="15" thickBot="1" x14ac:dyDescent="0.4">
      <c r="B47" s="1381"/>
      <c r="C47" s="523" t="s">
        <v>906</v>
      </c>
      <c r="D47" s="1350" t="s">
        <v>1498</v>
      </c>
      <c r="E47" s="1351"/>
      <c r="F47" s="1351"/>
      <c r="G47" s="1351"/>
      <c r="H47" s="1352"/>
    </row>
    <row r="48" spans="2:11" s="516" customFormat="1" ht="23.15" customHeight="1" thickBot="1" x14ac:dyDescent="0.4">
      <c r="B48" s="1381"/>
      <c r="C48" s="523" t="s">
        <v>907</v>
      </c>
      <c r="D48" s="1344" t="s">
        <v>54</v>
      </c>
      <c r="E48" s="1345"/>
      <c r="F48" s="1345"/>
      <c r="G48" s="1345"/>
      <c r="H48" s="1346"/>
    </row>
    <row r="49" spans="2:11" s="516" customFormat="1" ht="23.15" customHeight="1" thickBot="1" x14ac:dyDescent="0.4">
      <c r="B49" s="1381"/>
      <c r="C49" s="523" t="s">
        <v>908</v>
      </c>
      <c r="D49" s="1353" t="s">
        <v>1499</v>
      </c>
      <c r="E49" s="1354"/>
      <c r="F49" s="1354"/>
      <c r="G49" s="1354"/>
      <c r="H49" s="1355"/>
    </row>
    <row r="50" spans="2:11" s="516" customFormat="1" ht="23.15" customHeight="1" thickBot="1" x14ac:dyDescent="0.4">
      <c r="B50" s="1381"/>
      <c r="C50" s="523" t="s">
        <v>909</v>
      </c>
      <c r="D50" s="1344" t="s">
        <v>1500</v>
      </c>
      <c r="E50" s="1345"/>
      <c r="F50" s="1345"/>
      <c r="G50" s="1345"/>
      <c r="H50" s="1346"/>
    </row>
    <row r="51" spans="2:11" s="516" customFormat="1" ht="23.15" customHeight="1" thickBot="1" x14ac:dyDescent="0.4">
      <c r="B51" s="1381"/>
      <c r="C51" s="523" t="s">
        <v>910</v>
      </c>
      <c r="D51" s="1344" t="s">
        <v>1501</v>
      </c>
      <c r="E51" s="1345"/>
      <c r="F51" s="1345"/>
      <c r="G51" s="1345"/>
      <c r="H51" s="1346"/>
    </row>
    <row r="52" spans="2:11" s="516" customFormat="1" ht="23.15" customHeight="1" thickBot="1" x14ac:dyDescent="0.4">
      <c r="B52" s="1381"/>
      <c r="C52" s="523" t="s">
        <v>911</v>
      </c>
      <c r="D52" s="1344" t="s">
        <v>1502</v>
      </c>
      <c r="E52" s="1345"/>
      <c r="F52" s="1345"/>
      <c r="G52" s="1345"/>
      <c r="H52" s="1346"/>
    </row>
    <row r="53" spans="2:11" s="516" customFormat="1" ht="23.15" customHeight="1" thickBot="1" x14ac:dyDescent="0.4">
      <c r="B53" s="1381"/>
      <c r="C53" s="523" t="s">
        <v>912</v>
      </c>
      <c r="D53" s="1344" t="s">
        <v>22</v>
      </c>
      <c r="E53" s="1345"/>
      <c r="F53" s="1345"/>
      <c r="G53" s="1345"/>
      <c r="H53" s="1346"/>
    </row>
    <row r="54" spans="2:11" s="516" customFormat="1" ht="23.15" customHeight="1" thickBot="1" x14ac:dyDescent="0.4">
      <c r="B54" s="1381"/>
      <c r="C54" s="523" t="s">
        <v>913</v>
      </c>
      <c r="D54" s="1314" t="s">
        <v>26</v>
      </c>
      <c r="E54" s="1315"/>
      <c r="F54" s="1315"/>
      <c r="G54" s="1315"/>
      <c r="H54" s="1316"/>
    </row>
    <row r="55" spans="2:11" s="516" customFormat="1" ht="23.15" customHeight="1" thickBot="1" x14ac:dyDescent="0.4">
      <c r="B55" s="1381"/>
      <c r="C55" s="523" t="s">
        <v>914</v>
      </c>
      <c r="D55" s="1314" t="s">
        <v>1505</v>
      </c>
      <c r="E55" s="1315"/>
      <c r="F55" s="1315"/>
      <c r="G55" s="1315"/>
      <c r="H55" s="1316"/>
    </row>
    <row r="56" spans="2:11" s="516" customFormat="1" ht="23.15" customHeight="1" thickBot="1" x14ac:dyDescent="0.4">
      <c r="B56" s="1381"/>
      <c r="C56" s="523" t="s">
        <v>915</v>
      </c>
      <c r="D56" s="1314" t="s">
        <v>1140</v>
      </c>
      <c r="E56" s="1315"/>
      <c r="F56" s="1315"/>
      <c r="G56" s="1315"/>
      <c r="H56" s="1316"/>
    </row>
    <row r="57" spans="2:11" s="516" customFormat="1" ht="23.15" customHeight="1" thickBot="1" x14ac:dyDescent="0.4">
      <c r="B57" s="1381"/>
      <c r="C57" s="523" t="s">
        <v>916</v>
      </c>
      <c r="D57" s="1314" t="s">
        <v>80</v>
      </c>
      <c r="E57" s="1315"/>
      <c r="F57" s="1315"/>
      <c r="G57" s="1315"/>
      <c r="H57" s="1316"/>
    </row>
    <row r="58" spans="2:11" s="516" customFormat="1" ht="23.15" customHeight="1" thickBot="1" x14ac:dyDescent="0.4">
      <c r="B58" s="1381"/>
      <c r="C58" s="523" t="s">
        <v>917</v>
      </c>
      <c r="D58" s="1314" t="s">
        <v>31</v>
      </c>
      <c r="E58" s="1315"/>
      <c r="F58" s="1315"/>
      <c r="G58" s="1315"/>
      <c r="H58" s="1316"/>
    </row>
    <row r="59" spans="2:11" s="516" customFormat="1" ht="24.65" customHeight="1" thickBot="1" x14ac:dyDescent="0.4">
      <c r="B59" s="1381"/>
      <c r="C59" s="523" t="s">
        <v>918</v>
      </c>
      <c r="D59" s="1344" t="s">
        <v>1535</v>
      </c>
      <c r="E59" s="1345"/>
      <c r="F59" s="1345"/>
      <c r="G59" s="1345"/>
      <c r="H59" s="1346"/>
    </row>
    <row r="60" spans="2:11" s="516" customFormat="1" ht="15" thickBot="1" x14ac:dyDescent="0.4">
      <c r="B60" s="1381"/>
      <c r="C60" s="523" t="s">
        <v>919</v>
      </c>
      <c r="D60" s="1356" t="s">
        <v>1536</v>
      </c>
      <c r="E60" s="1357"/>
      <c r="F60" s="1357"/>
      <c r="G60" s="1357"/>
      <c r="H60" s="1358"/>
    </row>
    <row r="61" spans="2:11" s="516" customFormat="1" ht="15" thickBot="1" x14ac:dyDescent="0.4">
      <c r="B61" s="1381"/>
      <c r="C61" s="523" t="s">
        <v>920</v>
      </c>
      <c r="D61" s="1359" t="s">
        <v>1537</v>
      </c>
      <c r="E61" s="1360"/>
      <c r="F61" s="1360"/>
      <c r="G61" s="1360"/>
      <c r="H61" s="1361"/>
    </row>
    <row r="62" spans="2:11" s="516" customFormat="1" ht="15" thickBot="1" x14ac:dyDescent="0.4">
      <c r="B62" s="1381"/>
      <c r="C62" s="523" t="s">
        <v>921</v>
      </c>
      <c r="D62" s="1362" t="s">
        <v>1538</v>
      </c>
      <c r="E62" s="1363"/>
      <c r="F62" s="1363"/>
      <c r="G62" s="1363"/>
      <c r="H62" s="1364"/>
    </row>
    <row r="63" spans="2:11" s="516" customFormat="1" ht="15" thickBot="1" x14ac:dyDescent="0.4">
      <c r="B63" s="1382"/>
      <c r="C63" s="523" t="s">
        <v>922</v>
      </c>
      <c r="D63" s="1365"/>
      <c r="E63" s="1366"/>
      <c r="F63" s="1366"/>
      <c r="G63" s="1366"/>
      <c r="H63" s="1367"/>
    </row>
    <row r="64" spans="2:11" s="516" customFormat="1" ht="15.5" thickTop="1" thickBot="1" x14ac:dyDescent="0.4">
      <c r="B64" s="1368" t="s">
        <v>923</v>
      </c>
      <c r="C64" s="524" t="s">
        <v>924</v>
      </c>
      <c r="D64" s="1371" t="s">
        <v>1506</v>
      </c>
      <c r="E64" s="1372"/>
      <c r="F64" s="1372"/>
      <c r="G64" s="1372"/>
      <c r="H64" s="1373"/>
      <c r="J64" s="838" t="s">
        <v>1069</v>
      </c>
      <c r="K64" s="839"/>
    </row>
    <row r="65" spans="2:11" s="516" customFormat="1" ht="22.5" customHeight="1" thickTop="1" thickBot="1" x14ac:dyDescent="0.4">
      <c r="B65" s="1369"/>
      <c r="C65" s="525" t="s">
        <v>925</v>
      </c>
      <c r="D65" s="1374" t="s">
        <v>1507</v>
      </c>
      <c r="E65" s="1375"/>
      <c r="F65" s="1375"/>
      <c r="G65" s="1375"/>
      <c r="H65" s="1376"/>
      <c r="J65" s="848" t="s">
        <v>1071</v>
      </c>
      <c r="K65" s="849"/>
    </row>
    <row r="66" spans="2:11" s="516" customFormat="1" ht="22" customHeight="1" thickTop="1" thickBot="1" x14ac:dyDescent="0.4">
      <c r="B66" s="1369"/>
      <c r="C66" s="525" t="s">
        <v>926</v>
      </c>
      <c r="D66" s="1374" t="s">
        <v>1231</v>
      </c>
      <c r="E66" s="1375"/>
      <c r="F66" s="1375"/>
      <c r="G66" s="1375"/>
      <c r="H66" s="1376"/>
      <c r="J66" s="1323" t="s">
        <v>1070</v>
      </c>
      <c r="K66" s="1324"/>
    </row>
    <row r="67" spans="2:11" s="516" customFormat="1" ht="15" thickTop="1" x14ac:dyDescent="0.35">
      <c r="B67" s="1369"/>
      <c r="C67" s="525" t="s">
        <v>927</v>
      </c>
      <c r="D67" s="1377" t="s">
        <v>1508</v>
      </c>
      <c r="E67" s="1378"/>
      <c r="F67" s="1378"/>
      <c r="G67" s="1378"/>
      <c r="H67" s="1379"/>
    </row>
    <row r="68" spans="2:11" s="516" customFormat="1" x14ac:dyDescent="0.35">
      <c r="B68" s="1369"/>
      <c r="C68" s="525" t="s">
        <v>928</v>
      </c>
      <c r="D68" s="1377" t="s">
        <v>1509</v>
      </c>
      <c r="E68" s="1378"/>
      <c r="F68" s="1378"/>
      <c r="G68" s="1378"/>
      <c r="H68" s="1379"/>
    </row>
    <row r="69" spans="2:11" s="516" customFormat="1" x14ac:dyDescent="0.35">
      <c r="B69" s="1369"/>
      <c r="C69" s="525" t="s">
        <v>929</v>
      </c>
      <c r="D69" s="1377" t="s">
        <v>1510</v>
      </c>
      <c r="E69" s="1378"/>
      <c r="F69" s="1378"/>
      <c r="G69" s="1378"/>
      <c r="H69" s="1379"/>
    </row>
    <row r="70" spans="2:11" s="516" customFormat="1" ht="24" customHeight="1" x14ac:dyDescent="0.35">
      <c r="B70" s="1369"/>
      <c r="C70" s="525" t="s">
        <v>930</v>
      </c>
      <c r="D70" s="1386" t="s">
        <v>1511</v>
      </c>
      <c r="E70" s="1387"/>
      <c r="F70" s="1387"/>
      <c r="G70" s="1387"/>
      <c r="H70" s="1388"/>
    </row>
    <row r="71" spans="2:11" s="516" customFormat="1" x14ac:dyDescent="0.35">
      <c r="B71" s="1369"/>
      <c r="C71" s="525" t="s">
        <v>931</v>
      </c>
      <c r="D71" s="1377" t="s">
        <v>230</v>
      </c>
      <c r="E71" s="1378"/>
      <c r="F71" s="1378"/>
      <c r="G71" s="1378"/>
      <c r="H71" s="1379"/>
    </row>
    <row r="72" spans="2:11" s="516" customFormat="1" ht="23.5" customHeight="1" x14ac:dyDescent="0.35">
      <c r="B72" s="1369"/>
      <c r="C72" s="525" t="s">
        <v>932</v>
      </c>
      <c r="D72" s="1374" t="s">
        <v>1237</v>
      </c>
      <c r="E72" s="1375"/>
      <c r="F72" s="1375"/>
      <c r="G72" s="1375"/>
      <c r="H72" s="1376"/>
    </row>
    <row r="73" spans="2:11" s="516" customFormat="1" ht="23.5" customHeight="1" x14ac:dyDescent="0.35">
      <c r="B73" s="1369"/>
      <c r="C73" s="525" t="s">
        <v>933</v>
      </c>
      <c r="D73" s="1383" t="s">
        <v>1512</v>
      </c>
      <c r="E73" s="1384"/>
      <c r="F73" s="1384"/>
      <c r="G73" s="1384"/>
      <c r="H73" s="1385"/>
    </row>
    <row r="74" spans="2:11" s="516" customFormat="1" ht="34.5" customHeight="1" x14ac:dyDescent="0.35">
      <c r="B74" s="1369"/>
      <c r="C74" s="525" t="s">
        <v>934</v>
      </c>
      <c r="D74" s="1383" t="s">
        <v>1513</v>
      </c>
      <c r="E74" s="1384"/>
      <c r="F74" s="1384"/>
      <c r="G74" s="1384"/>
      <c r="H74" s="1385"/>
    </row>
    <row r="75" spans="2:11" s="516" customFormat="1" ht="23.5" customHeight="1" x14ac:dyDescent="0.35">
      <c r="B75" s="1369"/>
      <c r="C75" s="525" t="s">
        <v>935</v>
      </c>
      <c r="D75" s="1383" t="s">
        <v>198</v>
      </c>
      <c r="E75" s="1384"/>
      <c r="F75" s="1384"/>
      <c r="G75" s="1384"/>
      <c r="H75" s="1385"/>
    </row>
    <row r="76" spans="2:11" s="516" customFormat="1" ht="23.5" customHeight="1" x14ac:dyDescent="0.35">
      <c r="B76" s="1369"/>
      <c r="C76" s="525" t="s">
        <v>936</v>
      </c>
      <c r="D76" s="1383" t="s">
        <v>1514</v>
      </c>
      <c r="E76" s="1384"/>
      <c r="F76" s="1384"/>
      <c r="G76" s="1384"/>
      <c r="H76" s="1385"/>
    </row>
    <row r="77" spans="2:11" s="516" customFormat="1" ht="23.5" customHeight="1" x14ac:dyDescent="0.35">
      <c r="B77" s="1369"/>
      <c r="C77" s="525" t="s">
        <v>937</v>
      </c>
      <c r="D77" s="1383" t="s">
        <v>1515</v>
      </c>
      <c r="E77" s="1384"/>
      <c r="F77" s="1384"/>
      <c r="G77" s="1384"/>
      <c r="H77" s="1385"/>
    </row>
    <row r="78" spans="2:11" s="516" customFormat="1" ht="17.149999999999999" customHeight="1" x14ac:dyDescent="0.35">
      <c r="B78" s="1369"/>
      <c r="C78" s="525" t="s">
        <v>938</v>
      </c>
      <c r="D78" s="1383" t="s">
        <v>199</v>
      </c>
      <c r="E78" s="1384"/>
      <c r="F78" s="1384"/>
      <c r="G78" s="1384"/>
      <c r="H78" s="1385"/>
    </row>
    <row r="79" spans="2:11" s="516" customFormat="1" ht="17.149999999999999" customHeight="1" x14ac:dyDescent="0.35">
      <c r="B79" s="1369"/>
      <c r="C79" s="525" t="s">
        <v>939</v>
      </c>
      <c r="D79" s="1383" t="s">
        <v>201</v>
      </c>
      <c r="E79" s="1384"/>
      <c r="F79" s="1384"/>
      <c r="G79" s="1384"/>
      <c r="H79" s="1385"/>
    </row>
    <row r="80" spans="2:11" s="516" customFormat="1" ht="17.149999999999999" customHeight="1" thickBot="1" x14ac:dyDescent="0.4">
      <c r="B80" s="1369"/>
      <c r="C80" s="526" t="s">
        <v>940</v>
      </c>
      <c r="D80" s="1389" t="s">
        <v>1516</v>
      </c>
      <c r="E80" s="1390"/>
      <c r="F80" s="1390"/>
      <c r="G80" s="1390"/>
      <c r="H80" s="1391"/>
    </row>
    <row r="81" spans="2:11" s="516" customFormat="1" ht="22.5" customHeight="1" thickBot="1" x14ac:dyDescent="0.4">
      <c r="B81" s="1369"/>
      <c r="C81" s="525" t="s">
        <v>941</v>
      </c>
      <c r="D81" s="1389" t="s">
        <v>205</v>
      </c>
      <c r="E81" s="1390"/>
      <c r="F81" s="1390"/>
      <c r="G81" s="1390"/>
      <c r="H81" s="1391"/>
    </row>
    <row r="82" spans="2:11" s="516" customFormat="1" ht="22.5" customHeight="1" thickBot="1" x14ac:dyDescent="0.4">
      <c r="B82" s="1369"/>
      <c r="C82" s="526" t="s">
        <v>942</v>
      </c>
      <c r="D82" s="1317" t="s">
        <v>206</v>
      </c>
      <c r="E82" s="1318"/>
      <c r="F82" s="1318"/>
      <c r="G82" s="1318"/>
      <c r="H82" s="1319"/>
    </row>
    <row r="83" spans="2:11" s="516" customFormat="1" ht="22.5" customHeight="1" thickBot="1" x14ac:dyDescent="0.4">
      <c r="B83" s="1370"/>
      <c r="C83" s="525" t="s">
        <v>943</v>
      </c>
      <c r="D83" s="1317" t="s">
        <v>207</v>
      </c>
      <c r="E83" s="1318"/>
      <c r="F83" s="1318"/>
      <c r="G83" s="1318"/>
      <c r="H83" s="1319"/>
    </row>
    <row r="84" spans="2:11" s="516" customFormat="1" ht="24" customHeight="1" thickTop="1" thickBot="1" x14ac:dyDescent="0.4">
      <c r="B84" s="1320" t="s">
        <v>944</v>
      </c>
      <c r="C84" s="527" t="s">
        <v>945</v>
      </c>
      <c r="D84" s="1344" t="s">
        <v>1517</v>
      </c>
      <c r="E84" s="1345"/>
      <c r="F84" s="1345"/>
      <c r="G84" s="1345"/>
      <c r="H84" s="1346"/>
      <c r="J84" s="838" t="s">
        <v>1069</v>
      </c>
      <c r="K84" s="839"/>
    </row>
    <row r="85" spans="2:11" s="516" customFormat="1" ht="15.5" thickTop="1" thickBot="1" x14ac:dyDescent="0.4">
      <c r="B85" s="1321"/>
      <c r="C85" s="528" t="s">
        <v>946</v>
      </c>
      <c r="D85" s="1392" t="s">
        <v>1518</v>
      </c>
      <c r="E85" s="1393"/>
      <c r="F85" s="1393"/>
      <c r="G85" s="1393"/>
      <c r="H85" s="1394"/>
      <c r="J85" s="848" t="s">
        <v>1071</v>
      </c>
      <c r="K85" s="849"/>
    </row>
    <row r="86" spans="2:11" s="516" customFormat="1" ht="15.5" thickTop="1" thickBot="1" x14ac:dyDescent="0.4">
      <c r="B86" s="1321"/>
      <c r="C86" s="528" t="s">
        <v>947</v>
      </c>
      <c r="D86" s="1395" t="s">
        <v>1519</v>
      </c>
      <c r="E86" s="1396"/>
      <c r="F86" s="1396"/>
      <c r="G86" s="1396"/>
      <c r="H86" s="1397"/>
      <c r="J86" s="1323" t="s">
        <v>1070</v>
      </c>
      <c r="K86" s="1324"/>
    </row>
    <row r="87" spans="2:11" s="516" customFormat="1" ht="15" thickTop="1" x14ac:dyDescent="0.35">
      <c r="B87" s="1321"/>
      <c r="C87" s="528" t="s">
        <v>948</v>
      </c>
      <c r="D87" s="1395" t="s">
        <v>1525</v>
      </c>
      <c r="E87" s="1396"/>
      <c r="F87" s="1396"/>
      <c r="G87" s="1396"/>
      <c r="H87" s="1397"/>
    </row>
    <row r="88" spans="2:11" s="516" customFormat="1" x14ac:dyDescent="0.35">
      <c r="B88" s="1321"/>
      <c r="C88" s="528" t="s">
        <v>949</v>
      </c>
      <c r="D88" s="1395" t="s">
        <v>1526</v>
      </c>
      <c r="E88" s="1396"/>
      <c r="F88" s="1396"/>
      <c r="G88" s="1396"/>
      <c r="H88" s="1397"/>
    </row>
    <row r="89" spans="2:11" s="516" customFormat="1" ht="13.5" customHeight="1" x14ac:dyDescent="0.35">
      <c r="B89" s="1321"/>
      <c r="C89" s="528" t="s">
        <v>950</v>
      </c>
      <c r="D89" s="1398" t="s">
        <v>1528</v>
      </c>
      <c r="E89" s="1399"/>
      <c r="F89" s="1399"/>
      <c r="G89" s="1399"/>
      <c r="H89" s="1400"/>
    </row>
    <row r="90" spans="2:11" s="516" customFormat="1" ht="13.5" customHeight="1" x14ac:dyDescent="0.35">
      <c r="B90" s="1321"/>
      <c r="C90" s="528" t="s">
        <v>951</v>
      </c>
      <c r="D90" s="1398" t="s">
        <v>1529</v>
      </c>
      <c r="E90" s="1399"/>
      <c r="F90" s="1399"/>
      <c r="G90" s="1399"/>
      <c r="H90" s="1400"/>
    </row>
    <row r="91" spans="2:11" s="516" customFormat="1" ht="27.5" customHeight="1" x14ac:dyDescent="0.35">
      <c r="B91" s="1321"/>
      <c r="C91" s="528" t="s">
        <v>952</v>
      </c>
      <c r="D91" s="1398" t="s">
        <v>1530</v>
      </c>
      <c r="E91" s="1399"/>
      <c r="F91" s="1399"/>
      <c r="G91" s="1399"/>
      <c r="H91" s="1400"/>
    </row>
    <row r="92" spans="2:11" s="516" customFormat="1" ht="14.5" customHeight="1" x14ac:dyDescent="0.35">
      <c r="B92" s="1321"/>
      <c r="C92" s="528" t="s">
        <v>953</v>
      </c>
      <c r="D92" s="1398" t="s">
        <v>1531</v>
      </c>
      <c r="E92" s="1399"/>
      <c r="F92" s="1399"/>
      <c r="G92" s="1399"/>
      <c r="H92" s="1400"/>
    </row>
    <row r="93" spans="2:11" s="516" customFormat="1" ht="14.5" customHeight="1" thickBot="1" x14ac:dyDescent="0.4">
      <c r="B93" s="1322"/>
      <c r="C93" s="806" t="s">
        <v>954</v>
      </c>
      <c r="D93" s="1401" t="s">
        <v>1533</v>
      </c>
      <c r="E93" s="1402"/>
      <c r="F93" s="1402"/>
      <c r="G93" s="1402"/>
      <c r="H93" s="1403"/>
    </row>
    <row r="94" spans="2:11" s="516" customFormat="1" ht="24" customHeight="1" x14ac:dyDescent="0.35">
      <c r="B94" s="804"/>
      <c r="C94" s="805" t="s">
        <v>955</v>
      </c>
      <c r="D94" s="1410"/>
      <c r="E94" s="1411"/>
      <c r="F94" s="1411"/>
      <c r="G94" s="1411"/>
      <c r="H94" s="1412"/>
    </row>
    <row r="95" spans="2:11" s="516" customFormat="1" ht="24" customHeight="1" x14ac:dyDescent="0.35">
      <c r="B95" s="801"/>
      <c r="C95" s="528" t="s">
        <v>956</v>
      </c>
      <c r="D95" s="1398"/>
      <c r="E95" s="1399"/>
      <c r="F95" s="1399"/>
      <c r="G95" s="1399"/>
      <c r="H95" s="1400"/>
    </row>
    <row r="96" spans="2:11" s="516" customFormat="1" ht="17.149999999999999" customHeight="1" x14ac:dyDescent="0.35">
      <c r="B96" s="801"/>
      <c r="C96" s="528" t="s">
        <v>957</v>
      </c>
      <c r="D96" s="1398"/>
      <c r="E96" s="1399"/>
      <c r="F96" s="1399"/>
      <c r="G96" s="1399"/>
      <c r="H96" s="1400"/>
    </row>
    <row r="97" spans="2:23" s="516" customFormat="1" ht="22" customHeight="1" x14ac:dyDescent="0.35">
      <c r="B97" s="801"/>
      <c r="C97" s="528" t="s">
        <v>958</v>
      </c>
      <c r="D97" s="1398"/>
      <c r="E97" s="1399"/>
      <c r="F97" s="1399"/>
      <c r="G97" s="1399"/>
      <c r="H97" s="1400"/>
    </row>
    <row r="98" spans="2:23" s="516" customFormat="1" ht="14.5" customHeight="1" x14ac:dyDescent="0.35">
      <c r="B98" s="801"/>
      <c r="C98" s="528" t="s">
        <v>959</v>
      </c>
      <c r="D98" s="1398"/>
      <c r="E98" s="1399"/>
      <c r="F98" s="1399"/>
      <c r="G98" s="1399"/>
      <c r="H98" s="1400"/>
    </row>
    <row r="99" spans="2:23" s="516" customFormat="1" ht="20.5" customHeight="1" x14ac:dyDescent="0.35">
      <c r="B99" s="801"/>
      <c r="C99" s="528" t="s">
        <v>960</v>
      </c>
      <c r="D99" s="1398"/>
      <c r="E99" s="1399"/>
      <c r="F99" s="1399"/>
      <c r="G99" s="1399"/>
      <c r="H99" s="1400"/>
    </row>
    <row r="100" spans="2:23" s="516" customFormat="1" ht="24" customHeight="1" x14ac:dyDescent="0.35">
      <c r="B100" s="801"/>
      <c r="C100" s="528" t="s">
        <v>961</v>
      </c>
      <c r="D100" s="1398"/>
      <c r="E100" s="1399"/>
      <c r="F100" s="1399"/>
      <c r="G100" s="1399"/>
      <c r="H100" s="1400"/>
    </row>
    <row r="101" spans="2:23" s="516" customFormat="1" ht="24" customHeight="1" x14ac:dyDescent="0.35">
      <c r="B101" s="802"/>
      <c r="C101" s="528" t="s">
        <v>962</v>
      </c>
      <c r="D101" s="1398"/>
      <c r="E101" s="1399"/>
      <c r="F101" s="1399"/>
      <c r="G101" s="1399"/>
      <c r="H101" s="1400"/>
    </row>
    <row r="102" spans="2:23" s="516" customFormat="1" ht="24" customHeight="1" x14ac:dyDescent="0.35">
      <c r="B102" s="802"/>
      <c r="C102" s="528" t="s">
        <v>963</v>
      </c>
      <c r="D102" s="1398"/>
      <c r="E102" s="1399"/>
      <c r="F102" s="1399"/>
      <c r="G102" s="1399"/>
      <c r="H102" s="1400"/>
    </row>
    <row r="103" spans="2:23" s="516" customFormat="1" ht="24" customHeight="1" thickBot="1" x14ac:dyDescent="0.4">
      <c r="B103" s="803"/>
      <c r="C103" s="528" t="s">
        <v>964</v>
      </c>
      <c r="D103" s="1401"/>
      <c r="E103" s="1402"/>
      <c r="F103" s="1402"/>
      <c r="G103" s="1402"/>
      <c r="H103" s="1403"/>
    </row>
    <row r="104" spans="2:23" ht="15.5" thickTop="1" thickBot="1" x14ac:dyDescent="0.4">
      <c r="B104" s="1404"/>
      <c r="C104" s="1405"/>
      <c r="D104" s="1405"/>
      <c r="E104" s="1405"/>
      <c r="F104" s="1405"/>
      <c r="G104" s="1405"/>
      <c r="H104" s="1405"/>
      <c r="J104" s="1323" t="s">
        <v>1070</v>
      </c>
      <c r="K104" s="1324"/>
    </row>
    <row r="105" spans="2:23" ht="15.65" customHeight="1" thickTop="1" thickBot="1" x14ac:dyDescent="0.4">
      <c r="B105" s="1406" t="s">
        <v>965</v>
      </c>
      <c r="C105" s="1406"/>
      <c r="D105" s="1406"/>
      <c r="E105" s="1406"/>
      <c r="F105" s="1406"/>
      <c r="G105" s="1406"/>
      <c r="H105" s="514"/>
      <c r="J105" s="838" t="s">
        <v>1069</v>
      </c>
      <c r="K105" s="839"/>
    </row>
    <row r="106" spans="2:23" ht="30.65" customHeight="1" thickTop="1" thickBot="1" x14ac:dyDescent="0.4">
      <c r="B106" s="1406" t="s">
        <v>966</v>
      </c>
      <c r="C106" s="1407"/>
      <c r="D106" s="1407"/>
      <c r="E106" s="1407"/>
      <c r="F106" s="1407"/>
      <c r="G106" s="1407"/>
      <c r="H106" s="1407"/>
      <c r="J106" s="848" t="s">
        <v>1071</v>
      </c>
      <c r="K106" s="849"/>
    </row>
    <row r="107" spans="2:23" ht="14.5" customHeight="1" thickTop="1" thickBot="1" x14ac:dyDescent="0.4">
      <c r="B107" s="529"/>
      <c r="C107" s="529"/>
      <c r="D107" s="1408" t="s">
        <v>45</v>
      </c>
      <c r="E107" s="1409"/>
      <c r="F107" s="1409"/>
      <c r="G107" s="1409"/>
      <c r="H107" s="1409"/>
      <c r="I107" s="1409"/>
      <c r="J107" s="1409"/>
      <c r="K107" s="1409"/>
      <c r="L107" s="1409"/>
      <c r="M107" s="1409"/>
      <c r="N107" s="1409"/>
      <c r="O107" s="1409"/>
      <c r="P107" s="1409"/>
      <c r="Q107" s="1409"/>
      <c r="R107" s="1409"/>
      <c r="S107" s="1409"/>
      <c r="T107" s="1409"/>
      <c r="U107" s="1409"/>
      <c r="V107" s="1409"/>
      <c r="W107" s="1409"/>
    </row>
    <row r="108" spans="2:23" ht="15" thickBot="1" x14ac:dyDescent="0.4">
      <c r="B108" s="530"/>
      <c r="C108" s="531"/>
      <c r="D108" s="532" t="s">
        <v>883</v>
      </c>
      <c r="E108" s="533" t="s">
        <v>884</v>
      </c>
      <c r="F108" s="533" t="s">
        <v>885</v>
      </c>
      <c r="G108" s="533" t="s">
        <v>886</v>
      </c>
      <c r="H108" s="533" t="s">
        <v>887</v>
      </c>
      <c r="I108" s="533" t="s">
        <v>888</v>
      </c>
      <c r="J108" s="533" t="s">
        <v>889</v>
      </c>
      <c r="K108" s="533" t="s">
        <v>890</v>
      </c>
      <c r="L108" s="533" t="s">
        <v>891</v>
      </c>
      <c r="M108" s="533" t="s">
        <v>892</v>
      </c>
      <c r="N108" s="533" t="s">
        <v>893</v>
      </c>
      <c r="O108" s="533" t="s">
        <v>894</v>
      </c>
      <c r="P108" s="533" t="s">
        <v>895</v>
      </c>
      <c r="Q108" s="533" t="s">
        <v>896</v>
      </c>
      <c r="R108" s="533" t="s">
        <v>897</v>
      </c>
      <c r="S108" s="533" t="s">
        <v>898</v>
      </c>
      <c r="T108" s="533" t="s">
        <v>899</v>
      </c>
      <c r="U108" s="533" t="s">
        <v>900</v>
      </c>
      <c r="V108" s="533" t="s">
        <v>901</v>
      </c>
      <c r="W108" s="533" t="s">
        <v>902</v>
      </c>
    </row>
    <row r="109" spans="2:23" ht="15" thickBot="1" x14ac:dyDescent="0.4">
      <c r="B109" s="1422" t="s">
        <v>923</v>
      </c>
      <c r="C109" s="534" t="s">
        <v>924</v>
      </c>
      <c r="D109" s="535">
        <v>4</v>
      </c>
      <c r="E109" s="536">
        <v>4</v>
      </c>
      <c r="F109" s="536">
        <v>1</v>
      </c>
      <c r="G109" s="536">
        <v>2</v>
      </c>
      <c r="H109" s="536">
        <v>2</v>
      </c>
      <c r="I109" s="536">
        <v>1</v>
      </c>
      <c r="J109" s="536">
        <v>1</v>
      </c>
      <c r="K109" s="536">
        <v>4</v>
      </c>
      <c r="L109" s="536">
        <v>1</v>
      </c>
      <c r="M109" s="536">
        <v>1</v>
      </c>
      <c r="N109" s="536">
        <v>1</v>
      </c>
      <c r="O109" s="536">
        <v>2</v>
      </c>
      <c r="P109" s="536">
        <v>3</v>
      </c>
      <c r="Q109" s="536">
        <v>3</v>
      </c>
      <c r="R109" s="536">
        <v>2</v>
      </c>
      <c r="S109" s="536"/>
      <c r="T109" s="536"/>
      <c r="U109" s="536"/>
      <c r="V109" s="536"/>
      <c r="W109" s="536"/>
    </row>
    <row r="110" spans="2:23" x14ac:dyDescent="0.35">
      <c r="B110" s="1423"/>
      <c r="C110" s="537" t="s">
        <v>925</v>
      </c>
      <c r="D110" s="536">
        <v>1</v>
      </c>
      <c r="E110" s="536">
        <v>3</v>
      </c>
      <c r="F110" s="536">
        <v>1</v>
      </c>
      <c r="G110" s="536">
        <v>1</v>
      </c>
      <c r="H110" s="536">
        <v>1</v>
      </c>
      <c r="I110" s="536">
        <v>1</v>
      </c>
      <c r="J110" s="536">
        <v>1</v>
      </c>
      <c r="K110" s="536">
        <v>3</v>
      </c>
      <c r="L110" s="536">
        <v>1</v>
      </c>
      <c r="M110" s="536">
        <v>1</v>
      </c>
      <c r="N110" s="536">
        <v>1</v>
      </c>
      <c r="O110" s="536">
        <v>2</v>
      </c>
      <c r="P110" s="536">
        <v>2</v>
      </c>
      <c r="Q110" s="536">
        <v>3</v>
      </c>
      <c r="R110" s="536">
        <v>2</v>
      </c>
      <c r="S110" s="536"/>
      <c r="T110" s="536"/>
      <c r="U110" s="536"/>
      <c r="V110" s="536"/>
      <c r="W110" s="536"/>
    </row>
    <row r="111" spans="2:23" x14ac:dyDescent="0.35">
      <c r="B111" s="1423"/>
      <c r="C111" s="538" t="s">
        <v>926</v>
      </c>
      <c r="D111" s="536">
        <v>1</v>
      </c>
      <c r="E111" s="536">
        <v>3</v>
      </c>
      <c r="F111" s="536">
        <v>1</v>
      </c>
      <c r="G111" s="536">
        <v>1</v>
      </c>
      <c r="H111" s="536">
        <v>1</v>
      </c>
      <c r="I111" s="536">
        <v>1</v>
      </c>
      <c r="J111" s="536">
        <v>1</v>
      </c>
      <c r="K111" s="536">
        <v>3</v>
      </c>
      <c r="L111" s="536">
        <v>1</v>
      </c>
      <c r="M111" s="536">
        <v>1</v>
      </c>
      <c r="N111" s="536">
        <v>1</v>
      </c>
      <c r="O111" s="536">
        <v>2</v>
      </c>
      <c r="P111" s="536">
        <v>3</v>
      </c>
      <c r="Q111" s="536">
        <v>3</v>
      </c>
      <c r="R111" s="536">
        <v>2</v>
      </c>
      <c r="S111" s="536"/>
      <c r="T111" s="536"/>
      <c r="U111" s="536"/>
      <c r="V111" s="536"/>
      <c r="W111" s="536"/>
    </row>
    <row r="112" spans="2:23" x14ac:dyDescent="0.35">
      <c r="B112" s="1423"/>
      <c r="C112" s="538" t="s">
        <v>927</v>
      </c>
      <c r="D112" s="536">
        <v>3</v>
      </c>
      <c r="E112" s="536">
        <v>4</v>
      </c>
      <c r="F112" s="536">
        <v>1</v>
      </c>
      <c r="G112" s="536">
        <v>2</v>
      </c>
      <c r="H112" s="536">
        <v>4</v>
      </c>
      <c r="I112" s="536">
        <v>2</v>
      </c>
      <c r="J112" s="536">
        <v>1</v>
      </c>
      <c r="K112" s="536">
        <v>4</v>
      </c>
      <c r="L112" s="536">
        <v>1</v>
      </c>
      <c r="M112" s="536">
        <v>2</v>
      </c>
      <c r="N112" s="536">
        <v>2</v>
      </c>
      <c r="O112" s="536">
        <v>4</v>
      </c>
      <c r="P112" s="536">
        <v>4</v>
      </c>
      <c r="Q112" s="536">
        <v>4</v>
      </c>
      <c r="R112" s="536">
        <v>4</v>
      </c>
      <c r="S112" s="536"/>
      <c r="T112" s="536"/>
      <c r="U112" s="536"/>
      <c r="V112" s="536"/>
      <c r="W112" s="536"/>
    </row>
    <row r="113" spans="2:23" x14ac:dyDescent="0.35">
      <c r="B113" s="1423"/>
      <c r="C113" s="538" t="s">
        <v>928</v>
      </c>
      <c r="D113" s="536">
        <v>4</v>
      </c>
      <c r="E113" s="536">
        <v>4</v>
      </c>
      <c r="F113" s="536">
        <v>1</v>
      </c>
      <c r="G113" s="536">
        <v>1</v>
      </c>
      <c r="H113" s="536">
        <v>4</v>
      </c>
      <c r="I113" s="536">
        <v>2</v>
      </c>
      <c r="J113" s="536">
        <v>1</v>
      </c>
      <c r="K113" s="536">
        <v>4</v>
      </c>
      <c r="L113" s="536">
        <v>1</v>
      </c>
      <c r="M113" s="536">
        <v>2</v>
      </c>
      <c r="N113" s="536">
        <v>2</v>
      </c>
      <c r="O113" s="536">
        <v>4</v>
      </c>
      <c r="P113" s="536">
        <v>4</v>
      </c>
      <c r="Q113" s="536">
        <v>4</v>
      </c>
      <c r="R113" s="536">
        <v>2</v>
      </c>
      <c r="S113" s="536"/>
      <c r="T113" s="536"/>
      <c r="U113" s="536"/>
      <c r="V113" s="536"/>
      <c r="W113" s="536"/>
    </row>
    <row r="114" spans="2:23" x14ac:dyDescent="0.35">
      <c r="B114" s="1423"/>
      <c r="C114" s="538" t="s">
        <v>929</v>
      </c>
      <c r="D114" s="536">
        <v>1</v>
      </c>
      <c r="E114" s="536">
        <v>2</v>
      </c>
      <c r="F114" s="536">
        <v>1</v>
      </c>
      <c r="G114" s="536">
        <v>1</v>
      </c>
      <c r="H114" s="536">
        <v>2</v>
      </c>
      <c r="I114" s="536">
        <v>2</v>
      </c>
      <c r="J114" s="536">
        <v>1</v>
      </c>
      <c r="K114" s="536">
        <v>4</v>
      </c>
      <c r="L114" s="536">
        <v>1</v>
      </c>
      <c r="M114" s="536">
        <v>1</v>
      </c>
      <c r="N114" s="536">
        <v>1</v>
      </c>
      <c r="O114" s="536">
        <v>2</v>
      </c>
      <c r="P114" s="536">
        <v>2</v>
      </c>
      <c r="Q114" s="536">
        <v>4</v>
      </c>
      <c r="R114" s="536">
        <v>4</v>
      </c>
      <c r="S114" s="536"/>
      <c r="T114" s="536"/>
      <c r="U114" s="536"/>
      <c r="V114" s="536"/>
      <c r="W114" s="536"/>
    </row>
    <row r="115" spans="2:23" x14ac:dyDescent="0.35">
      <c r="B115" s="1423"/>
      <c r="C115" s="538" t="s">
        <v>930</v>
      </c>
      <c r="D115" s="536">
        <v>1</v>
      </c>
      <c r="E115" s="536">
        <v>1</v>
      </c>
      <c r="F115" s="536">
        <v>1</v>
      </c>
      <c r="G115" s="536">
        <v>1</v>
      </c>
      <c r="H115" s="536">
        <v>1</v>
      </c>
      <c r="I115" s="536">
        <v>1</v>
      </c>
      <c r="J115" s="536">
        <v>1</v>
      </c>
      <c r="K115" s="536">
        <v>4</v>
      </c>
      <c r="L115" s="536">
        <v>1</v>
      </c>
      <c r="M115" s="536">
        <v>1</v>
      </c>
      <c r="N115" s="536">
        <v>1</v>
      </c>
      <c r="O115" s="536">
        <v>4</v>
      </c>
      <c r="P115" s="536">
        <v>4</v>
      </c>
      <c r="Q115" s="536">
        <v>2</v>
      </c>
      <c r="R115" s="536">
        <v>4</v>
      </c>
      <c r="S115" s="536"/>
      <c r="T115" s="536"/>
      <c r="U115" s="536"/>
      <c r="V115" s="536"/>
      <c r="W115" s="536"/>
    </row>
    <row r="116" spans="2:23" x14ac:dyDescent="0.35">
      <c r="B116" s="1423"/>
      <c r="C116" s="538" t="s">
        <v>931</v>
      </c>
      <c r="D116" s="536">
        <v>1</v>
      </c>
      <c r="E116" s="536">
        <v>4</v>
      </c>
      <c r="F116" s="536">
        <v>1</v>
      </c>
      <c r="G116" s="536">
        <v>1</v>
      </c>
      <c r="H116" s="536">
        <v>1</v>
      </c>
      <c r="I116" s="536">
        <v>1</v>
      </c>
      <c r="J116" s="536">
        <v>1</v>
      </c>
      <c r="K116" s="536">
        <v>4</v>
      </c>
      <c r="L116" s="536">
        <v>1</v>
      </c>
      <c r="M116" s="536">
        <v>3</v>
      </c>
      <c r="N116" s="536">
        <v>2</v>
      </c>
      <c r="O116" s="536">
        <v>3</v>
      </c>
      <c r="P116" s="536">
        <v>4</v>
      </c>
      <c r="Q116" s="536">
        <v>4</v>
      </c>
      <c r="R116" s="536">
        <v>4</v>
      </c>
      <c r="S116" s="536"/>
      <c r="T116" s="536"/>
      <c r="U116" s="536"/>
      <c r="V116" s="536"/>
      <c r="W116" s="536"/>
    </row>
    <row r="117" spans="2:23" x14ac:dyDescent="0.35">
      <c r="B117" s="1423"/>
      <c r="C117" s="538" t="s">
        <v>932</v>
      </c>
      <c r="D117" s="536">
        <v>1</v>
      </c>
      <c r="E117" s="536">
        <v>2</v>
      </c>
      <c r="F117" s="536">
        <v>1</v>
      </c>
      <c r="G117" s="536">
        <v>1</v>
      </c>
      <c r="H117" s="536">
        <v>4</v>
      </c>
      <c r="I117" s="536">
        <v>1</v>
      </c>
      <c r="J117" s="536">
        <v>1</v>
      </c>
      <c r="K117" s="536">
        <v>4</v>
      </c>
      <c r="L117" s="536">
        <v>1</v>
      </c>
      <c r="M117" s="536">
        <v>3</v>
      </c>
      <c r="N117" s="536">
        <v>2</v>
      </c>
      <c r="O117" s="536">
        <v>4</v>
      </c>
      <c r="P117" s="536">
        <v>4</v>
      </c>
      <c r="Q117" s="536">
        <v>4</v>
      </c>
      <c r="R117" s="536">
        <v>4</v>
      </c>
      <c r="S117" s="536"/>
      <c r="T117" s="536"/>
      <c r="U117" s="536"/>
      <c r="V117" s="536"/>
      <c r="W117" s="536"/>
    </row>
    <row r="118" spans="2:23" x14ac:dyDescent="0.35">
      <c r="B118" s="1423"/>
      <c r="C118" s="538" t="s">
        <v>933</v>
      </c>
      <c r="D118" s="536">
        <v>1</v>
      </c>
      <c r="E118" s="536">
        <v>4</v>
      </c>
      <c r="F118" s="536">
        <v>1</v>
      </c>
      <c r="G118" s="536">
        <v>1</v>
      </c>
      <c r="H118" s="536">
        <v>3</v>
      </c>
      <c r="I118" s="536">
        <v>1</v>
      </c>
      <c r="J118" s="536">
        <v>1</v>
      </c>
      <c r="K118" s="536">
        <v>4</v>
      </c>
      <c r="L118" s="536">
        <v>1</v>
      </c>
      <c r="M118" s="536">
        <v>1</v>
      </c>
      <c r="N118" s="536">
        <v>1</v>
      </c>
      <c r="O118" s="536">
        <v>4</v>
      </c>
      <c r="P118" s="536">
        <v>4</v>
      </c>
      <c r="Q118" s="536">
        <v>4</v>
      </c>
      <c r="R118" s="536">
        <v>4</v>
      </c>
      <c r="S118" s="536"/>
      <c r="T118" s="536"/>
      <c r="U118" s="536"/>
      <c r="V118" s="536"/>
      <c r="W118" s="536"/>
    </row>
    <row r="119" spans="2:23" x14ac:dyDescent="0.35">
      <c r="B119" s="1423"/>
      <c r="C119" s="538" t="s">
        <v>934</v>
      </c>
      <c r="D119" s="536">
        <v>1</v>
      </c>
      <c r="E119" s="536">
        <v>4</v>
      </c>
      <c r="F119" s="536">
        <v>1</v>
      </c>
      <c r="G119" s="536">
        <v>1</v>
      </c>
      <c r="H119" s="536">
        <v>2</v>
      </c>
      <c r="I119" s="536">
        <v>1</v>
      </c>
      <c r="J119" s="536">
        <v>1</v>
      </c>
      <c r="K119" s="536">
        <v>4</v>
      </c>
      <c r="L119" s="536">
        <v>1</v>
      </c>
      <c r="M119" s="536">
        <v>1</v>
      </c>
      <c r="N119" s="536">
        <v>1</v>
      </c>
      <c r="O119" s="536">
        <v>4</v>
      </c>
      <c r="P119" s="536">
        <v>3</v>
      </c>
      <c r="Q119" s="536">
        <v>4</v>
      </c>
      <c r="R119" s="536">
        <v>4</v>
      </c>
      <c r="S119" s="536"/>
      <c r="T119" s="536"/>
      <c r="U119" s="536"/>
      <c r="V119" s="536"/>
      <c r="W119" s="536"/>
    </row>
    <row r="120" spans="2:23" x14ac:dyDescent="0.35">
      <c r="B120" s="1423"/>
      <c r="C120" s="538" t="s">
        <v>935</v>
      </c>
      <c r="D120" s="536">
        <v>1</v>
      </c>
      <c r="E120" s="536">
        <v>4</v>
      </c>
      <c r="F120" s="536">
        <v>1</v>
      </c>
      <c r="G120" s="536">
        <v>1</v>
      </c>
      <c r="H120" s="536">
        <v>4</v>
      </c>
      <c r="I120" s="536">
        <v>1</v>
      </c>
      <c r="J120" s="536">
        <v>1</v>
      </c>
      <c r="K120" s="536">
        <v>4</v>
      </c>
      <c r="L120" s="536">
        <v>1</v>
      </c>
      <c r="M120" s="536">
        <v>1</v>
      </c>
      <c r="N120" s="536">
        <v>1</v>
      </c>
      <c r="O120" s="536">
        <v>4</v>
      </c>
      <c r="P120" s="536">
        <v>3</v>
      </c>
      <c r="Q120" s="536">
        <v>4</v>
      </c>
      <c r="R120" s="536">
        <v>3</v>
      </c>
      <c r="S120" s="536"/>
      <c r="T120" s="536"/>
      <c r="U120" s="536"/>
      <c r="V120" s="536"/>
      <c r="W120" s="536"/>
    </row>
    <row r="121" spans="2:23" x14ac:dyDescent="0.35">
      <c r="B121" s="1423"/>
      <c r="C121" s="538" t="s">
        <v>936</v>
      </c>
      <c r="D121" s="536">
        <v>1</v>
      </c>
      <c r="E121" s="536">
        <v>2</v>
      </c>
      <c r="F121" s="536">
        <v>1</v>
      </c>
      <c r="G121" s="536">
        <v>1</v>
      </c>
      <c r="H121" s="536">
        <v>3</v>
      </c>
      <c r="I121" s="536">
        <v>1</v>
      </c>
      <c r="J121" s="536">
        <v>1</v>
      </c>
      <c r="K121" s="536">
        <v>4</v>
      </c>
      <c r="L121" s="536">
        <v>1</v>
      </c>
      <c r="M121" s="536">
        <v>1</v>
      </c>
      <c r="N121" s="536">
        <v>1</v>
      </c>
      <c r="O121" s="536">
        <v>3</v>
      </c>
      <c r="P121" s="536">
        <v>3</v>
      </c>
      <c r="Q121" s="536">
        <v>3</v>
      </c>
      <c r="R121" s="536">
        <v>4</v>
      </c>
      <c r="S121" s="536"/>
      <c r="T121" s="536"/>
      <c r="U121" s="536"/>
      <c r="V121" s="536"/>
      <c r="W121" s="536"/>
    </row>
    <row r="122" spans="2:23" x14ac:dyDescent="0.35">
      <c r="B122" s="1423"/>
      <c r="C122" s="538" t="s">
        <v>937</v>
      </c>
      <c r="D122" s="536">
        <v>1</v>
      </c>
      <c r="E122" s="536">
        <v>4</v>
      </c>
      <c r="F122" s="536">
        <v>1</v>
      </c>
      <c r="G122" s="536">
        <v>1</v>
      </c>
      <c r="H122" s="536">
        <v>4</v>
      </c>
      <c r="I122" s="536">
        <v>1</v>
      </c>
      <c r="J122" s="536">
        <v>1</v>
      </c>
      <c r="K122" s="536">
        <v>4</v>
      </c>
      <c r="L122" s="536">
        <v>1</v>
      </c>
      <c r="M122" s="536">
        <v>1</v>
      </c>
      <c r="N122" s="536">
        <v>1</v>
      </c>
      <c r="O122" s="536">
        <v>4</v>
      </c>
      <c r="P122" s="536">
        <v>4</v>
      </c>
      <c r="Q122" s="536">
        <v>4</v>
      </c>
      <c r="R122" s="536">
        <v>4</v>
      </c>
      <c r="S122" s="536"/>
      <c r="T122" s="536"/>
      <c r="U122" s="536"/>
      <c r="V122" s="536"/>
      <c r="W122" s="536"/>
    </row>
    <row r="123" spans="2:23" x14ac:dyDescent="0.35">
      <c r="B123" s="1423"/>
      <c r="C123" s="538" t="s">
        <v>938</v>
      </c>
      <c r="D123" s="539">
        <v>1</v>
      </c>
      <c r="E123" s="539">
        <v>4</v>
      </c>
      <c r="F123" s="536">
        <v>1</v>
      </c>
      <c r="G123" s="536">
        <v>1</v>
      </c>
      <c r="H123" s="539">
        <v>4</v>
      </c>
      <c r="I123" s="539">
        <v>1</v>
      </c>
      <c r="J123" s="536">
        <v>1</v>
      </c>
      <c r="K123" s="539">
        <v>4</v>
      </c>
      <c r="L123" s="539">
        <v>1</v>
      </c>
      <c r="M123" s="539">
        <v>1</v>
      </c>
      <c r="N123" s="536">
        <v>1</v>
      </c>
      <c r="O123" s="539">
        <v>4</v>
      </c>
      <c r="P123" s="539">
        <v>4</v>
      </c>
      <c r="Q123" s="539">
        <v>4</v>
      </c>
      <c r="R123" s="536">
        <v>4</v>
      </c>
      <c r="S123" s="539"/>
      <c r="T123" s="539"/>
      <c r="U123" s="539"/>
      <c r="V123" s="536"/>
      <c r="W123" s="539"/>
    </row>
    <row r="124" spans="2:23" x14ac:dyDescent="0.35">
      <c r="B124" s="1423"/>
      <c r="C124" s="538" t="s">
        <v>939</v>
      </c>
      <c r="D124" s="539">
        <v>1</v>
      </c>
      <c r="E124" s="539">
        <v>4</v>
      </c>
      <c r="F124" s="536">
        <v>1</v>
      </c>
      <c r="G124" s="536">
        <v>1</v>
      </c>
      <c r="H124" s="539">
        <v>3</v>
      </c>
      <c r="I124" s="539">
        <v>1</v>
      </c>
      <c r="J124" s="536">
        <v>1</v>
      </c>
      <c r="K124" s="539">
        <v>4</v>
      </c>
      <c r="L124" s="539">
        <v>1</v>
      </c>
      <c r="M124" s="539">
        <v>1</v>
      </c>
      <c r="N124" s="536">
        <v>1</v>
      </c>
      <c r="O124" s="539">
        <v>3</v>
      </c>
      <c r="P124" s="539">
        <v>3</v>
      </c>
      <c r="Q124" s="539">
        <v>3</v>
      </c>
      <c r="R124" s="536">
        <v>2</v>
      </c>
      <c r="S124" s="539"/>
      <c r="T124" s="539"/>
      <c r="U124" s="539"/>
      <c r="V124" s="536"/>
      <c r="W124" s="539"/>
    </row>
    <row r="125" spans="2:23" x14ac:dyDescent="0.35">
      <c r="B125" s="1423"/>
      <c r="C125" s="538" t="s">
        <v>940</v>
      </c>
      <c r="D125" s="539">
        <v>1</v>
      </c>
      <c r="E125" s="539">
        <v>3</v>
      </c>
      <c r="F125" s="536">
        <v>1</v>
      </c>
      <c r="G125" s="536">
        <v>1</v>
      </c>
      <c r="H125" s="539">
        <v>2</v>
      </c>
      <c r="I125" s="539">
        <v>1</v>
      </c>
      <c r="J125" s="536">
        <v>1</v>
      </c>
      <c r="K125" s="539">
        <v>4</v>
      </c>
      <c r="L125" s="539">
        <v>1</v>
      </c>
      <c r="M125" s="539">
        <v>1</v>
      </c>
      <c r="N125" s="536">
        <v>1</v>
      </c>
      <c r="O125" s="539">
        <v>2</v>
      </c>
      <c r="P125" s="539">
        <v>3</v>
      </c>
      <c r="Q125" s="539">
        <v>3</v>
      </c>
      <c r="R125" s="536">
        <v>3</v>
      </c>
      <c r="S125" s="539"/>
      <c r="T125" s="539"/>
      <c r="U125" s="539"/>
      <c r="V125" s="536"/>
      <c r="W125" s="539"/>
    </row>
    <row r="126" spans="2:23" x14ac:dyDescent="0.35">
      <c r="B126" s="1423"/>
      <c r="C126" s="538" t="s">
        <v>941</v>
      </c>
      <c r="D126" s="539">
        <v>1</v>
      </c>
      <c r="E126" s="539">
        <v>4</v>
      </c>
      <c r="F126" s="536">
        <v>1</v>
      </c>
      <c r="G126" s="536">
        <v>1</v>
      </c>
      <c r="H126" s="539">
        <v>3</v>
      </c>
      <c r="I126" s="539">
        <v>1</v>
      </c>
      <c r="J126" s="536">
        <v>1</v>
      </c>
      <c r="K126" s="539">
        <v>3</v>
      </c>
      <c r="L126" s="539">
        <v>1</v>
      </c>
      <c r="M126" s="539">
        <v>1</v>
      </c>
      <c r="N126" s="536">
        <v>1</v>
      </c>
      <c r="O126" s="539">
        <v>2</v>
      </c>
      <c r="P126" s="539">
        <v>3</v>
      </c>
      <c r="Q126" s="539">
        <v>3</v>
      </c>
      <c r="R126" s="536">
        <v>4</v>
      </c>
      <c r="S126" s="539"/>
      <c r="T126" s="539"/>
      <c r="U126" s="539"/>
      <c r="V126" s="536"/>
      <c r="W126" s="539"/>
    </row>
    <row r="127" spans="2:23" x14ac:dyDescent="0.35">
      <c r="B127" s="1423"/>
      <c r="C127" s="538" t="s">
        <v>942</v>
      </c>
      <c r="D127" s="539">
        <v>1</v>
      </c>
      <c r="E127" s="539">
        <v>2</v>
      </c>
      <c r="F127" s="536">
        <v>1</v>
      </c>
      <c r="G127" s="536">
        <v>1</v>
      </c>
      <c r="H127" s="539">
        <v>3</v>
      </c>
      <c r="I127" s="539">
        <v>1</v>
      </c>
      <c r="J127" s="536">
        <v>1</v>
      </c>
      <c r="K127" s="539">
        <v>4</v>
      </c>
      <c r="L127" s="539">
        <v>1</v>
      </c>
      <c r="M127" s="539">
        <v>1</v>
      </c>
      <c r="N127" s="536">
        <v>1</v>
      </c>
      <c r="O127" s="539">
        <v>4</v>
      </c>
      <c r="P127" s="539">
        <v>3</v>
      </c>
      <c r="Q127" s="539">
        <v>3</v>
      </c>
      <c r="R127" s="536">
        <v>3</v>
      </c>
      <c r="S127" s="539"/>
      <c r="T127" s="539"/>
      <c r="U127" s="539"/>
      <c r="V127" s="536"/>
      <c r="W127" s="539"/>
    </row>
    <row r="128" spans="2:23" x14ac:dyDescent="0.35">
      <c r="B128" s="1424"/>
      <c r="C128" s="538" t="s">
        <v>943</v>
      </c>
      <c r="D128" s="539">
        <v>1</v>
      </c>
      <c r="E128" s="539">
        <v>2</v>
      </c>
      <c r="F128" s="539">
        <v>1</v>
      </c>
      <c r="G128" s="536">
        <v>1</v>
      </c>
      <c r="H128" s="539">
        <v>3</v>
      </c>
      <c r="I128" s="539">
        <v>1</v>
      </c>
      <c r="J128" s="539">
        <v>1</v>
      </c>
      <c r="K128" s="539">
        <v>4</v>
      </c>
      <c r="L128" s="539">
        <v>1</v>
      </c>
      <c r="M128" s="539">
        <v>1</v>
      </c>
      <c r="N128" s="539">
        <v>1</v>
      </c>
      <c r="O128" s="539">
        <v>4</v>
      </c>
      <c r="P128" s="539">
        <v>3</v>
      </c>
      <c r="Q128" s="539">
        <v>3</v>
      </c>
      <c r="R128" s="539">
        <v>3</v>
      </c>
      <c r="S128" s="539"/>
      <c r="T128" s="539"/>
      <c r="U128" s="539"/>
      <c r="V128" s="539"/>
      <c r="W128" s="539"/>
    </row>
    <row r="129" spans="2:23" customFormat="1" ht="15" thickBot="1" x14ac:dyDescent="0.4">
      <c r="B129" s="540" t="s">
        <v>487</v>
      </c>
      <c r="C129" s="541">
        <f>SUM(D129:W129)</f>
        <v>644</v>
      </c>
      <c r="D129" s="542">
        <f t="shared" ref="D129:W129" si="0">SUM(D109:D128)</f>
        <v>28</v>
      </c>
      <c r="E129" s="542">
        <f t="shared" si="0"/>
        <v>64</v>
      </c>
      <c r="F129" s="542">
        <f t="shared" si="0"/>
        <v>20</v>
      </c>
      <c r="G129" s="542">
        <f t="shared" si="0"/>
        <v>22</v>
      </c>
      <c r="H129" s="542">
        <f t="shared" si="0"/>
        <v>54</v>
      </c>
      <c r="I129" s="542">
        <f t="shared" si="0"/>
        <v>23</v>
      </c>
      <c r="J129" s="542">
        <f t="shared" si="0"/>
        <v>20</v>
      </c>
      <c r="K129" s="542">
        <f t="shared" si="0"/>
        <v>77</v>
      </c>
      <c r="L129" s="542">
        <f t="shared" si="0"/>
        <v>20</v>
      </c>
      <c r="M129" s="542">
        <f t="shared" si="0"/>
        <v>26</v>
      </c>
      <c r="N129" s="542">
        <f t="shared" si="0"/>
        <v>24</v>
      </c>
      <c r="O129" s="542">
        <f t="shared" si="0"/>
        <v>65</v>
      </c>
      <c r="P129" s="542">
        <f t="shared" si="0"/>
        <v>66</v>
      </c>
      <c r="Q129" s="542">
        <f t="shared" si="0"/>
        <v>69</v>
      </c>
      <c r="R129" s="542">
        <f t="shared" si="0"/>
        <v>66</v>
      </c>
      <c r="S129" s="543">
        <f t="shared" si="0"/>
        <v>0</v>
      </c>
      <c r="T129" s="542">
        <f t="shared" si="0"/>
        <v>0</v>
      </c>
      <c r="U129" s="542">
        <f t="shared" si="0"/>
        <v>0</v>
      </c>
      <c r="V129" s="542">
        <f t="shared" si="0"/>
        <v>0</v>
      </c>
      <c r="W129" s="542">
        <f t="shared" si="0"/>
        <v>0</v>
      </c>
    </row>
    <row r="130" spans="2:23" customFormat="1" ht="15.5" thickTop="1" thickBot="1" x14ac:dyDescent="0.4">
      <c r="B130" s="544"/>
      <c r="C130" s="545"/>
      <c r="D130" s="546"/>
      <c r="E130" s="546"/>
      <c r="F130" s="546"/>
      <c r="G130" s="546"/>
      <c r="H130" s="514"/>
      <c r="J130" s="1323" t="s">
        <v>1070</v>
      </c>
      <c r="K130" s="1324"/>
    </row>
    <row r="131" spans="2:23" ht="15.65" customHeight="1" thickTop="1" thickBot="1" x14ac:dyDescent="0.4">
      <c r="B131" s="1406" t="s">
        <v>967</v>
      </c>
      <c r="C131" s="1406"/>
      <c r="D131" s="1406"/>
      <c r="E131" s="1406"/>
      <c r="F131" s="1406"/>
      <c r="G131" s="1406"/>
      <c r="H131" s="514"/>
      <c r="J131" s="838" t="s">
        <v>1069</v>
      </c>
      <c r="K131" s="839"/>
    </row>
    <row r="132" spans="2:23" ht="15.5" thickTop="1" thickBot="1" x14ac:dyDescent="0.4">
      <c r="B132" s="1406" t="s">
        <v>966</v>
      </c>
      <c r="C132" s="1407"/>
      <c r="D132" s="1407"/>
      <c r="E132" s="1407"/>
      <c r="F132" s="1407"/>
      <c r="G132" s="1407"/>
      <c r="H132" s="1407"/>
      <c r="J132" s="848" t="s">
        <v>1071</v>
      </c>
      <c r="K132" s="849"/>
    </row>
    <row r="133" spans="2:23" ht="15" thickTop="1" x14ac:dyDescent="0.35">
      <c r="B133" s="547"/>
      <c r="C133" s="547"/>
      <c r="D133" s="1420" t="s">
        <v>44</v>
      </c>
      <c r="E133" s="1421"/>
      <c r="F133" s="1421"/>
      <c r="G133" s="1421"/>
      <c r="H133" s="1421"/>
      <c r="I133" s="1421"/>
      <c r="J133" s="1421"/>
      <c r="K133" s="1421"/>
      <c r="L133" s="1421"/>
      <c r="M133" s="1421"/>
      <c r="N133" s="1421"/>
      <c r="O133" s="1421"/>
      <c r="P133" s="1421"/>
      <c r="Q133" s="1421"/>
      <c r="R133" s="1421"/>
      <c r="S133" s="1421"/>
      <c r="T133" s="1421"/>
      <c r="U133" s="1421"/>
      <c r="V133" s="1421"/>
      <c r="W133" s="1421"/>
    </row>
    <row r="134" spans="2:23" ht="15" thickBot="1" x14ac:dyDescent="0.4">
      <c r="B134" s="547"/>
      <c r="C134" s="547"/>
      <c r="D134" s="548" t="s">
        <v>903</v>
      </c>
      <c r="E134" s="549" t="s">
        <v>904</v>
      </c>
      <c r="F134" s="549" t="s">
        <v>905</v>
      </c>
      <c r="G134" s="549" t="s">
        <v>906</v>
      </c>
      <c r="H134" s="549" t="s">
        <v>907</v>
      </c>
      <c r="I134" s="549" t="s">
        <v>908</v>
      </c>
      <c r="J134" s="549" t="s">
        <v>909</v>
      </c>
      <c r="K134" s="549" t="s">
        <v>910</v>
      </c>
      <c r="L134" s="549" t="s">
        <v>911</v>
      </c>
      <c r="M134" s="549" t="s">
        <v>912</v>
      </c>
      <c r="N134" s="549" t="s">
        <v>913</v>
      </c>
      <c r="O134" s="549" t="s">
        <v>914</v>
      </c>
      <c r="P134" s="549" t="s">
        <v>915</v>
      </c>
      <c r="Q134" s="549" t="s">
        <v>916</v>
      </c>
      <c r="R134" s="550" t="s">
        <v>917</v>
      </c>
      <c r="S134" s="550" t="s">
        <v>918</v>
      </c>
      <c r="T134" s="550" t="s">
        <v>919</v>
      </c>
      <c r="U134" s="550" t="s">
        <v>920</v>
      </c>
      <c r="V134" s="550" t="s">
        <v>921</v>
      </c>
      <c r="W134" s="550" t="s">
        <v>922</v>
      </c>
    </row>
    <row r="135" spans="2:23" ht="15" thickBot="1" x14ac:dyDescent="0.4">
      <c r="B135" s="1422" t="s">
        <v>923</v>
      </c>
      <c r="C135" s="534" t="s">
        <v>924</v>
      </c>
      <c r="D135" s="551">
        <v>4</v>
      </c>
      <c r="E135" s="552">
        <v>4</v>
      </c>
      <c r="F135" s="552">
        <v>1</v>
      </c>
      <c r="G135" s="552">
        <v>1</v>
      </c>
      <c r="H135" s="552">
        <v>1</v>
      </c>
      <c r="I135" s="552">
        <v>1</v>
      </c>
      <c r="J135" s="552">
        <v>1</v>
      </c>
      <c r="K135" s="552">
        <v>1</v>
      </c>
      <c r="L135" s="552">
        <v>1</v>
      </c>
      <c r="M135" s="552">
        <v>1</v>
      </c>
      <c r="N135" s="552">
        <v>1</v>
      </c>
      <c r="O135" s="552">
        <v>1</v>
      </c>
      <c r="P135" s="552">
        <v>1</v>
      </c>
      <c r="Q135" s="552">
        <v>1</v>
      </c>
      <c r="R135" s="552">
        <v>2</v>
      </c>
      <c r="S135" s="552">
        <v>1</v>
      </c>
      <c r="T135" s="552">
        <v>2</v>
      </c>
      <c r="U135" s="552">
        <v>2</v>
      </c>
      <c r="V135" s="552">
        <v>1</v>
      </c>
      <c r="W135" s="552"/>
    </row>
    <row r="136" spans="2:23" x14ac:dyDescent="0.35">
      <c r="B136" s="1423"/>
      <c r="C136" s="553" t="s">
        <v>925</v>
      </c>
      <c r="D136" s="552">
        <v>3</v>
      </c>
      <c r="E136" s="552">
        <v>2</v>
      </c>
      <c r="F136" s="552">
        <v>1</v>
      </c>
      <c r="G136" s="552">
        <v>1</v>
      </c>
      <c r="H136" s="552">
        <v>1</v>
      </c>
      <c r="I136" s="552">
        <v>1</v>
      </c>
      <c r="J136" s="552">
        <v>1</v>
      </c>
      <c r="K136" s="552">
        <v>1</v>
      </c>
      <c r="L136" s="552">
        <v>1</v>
      </c>
      <c r="M136" s="552">
        <v>1</v>
      </c>
      <c r="N136" s="552">
        <v>1</v>
      </c>
      <c r="O136" s="552">
        <v>1</v>
      </c>
      <c r="P136" s="552">
        <v>1</v>
      </c>
      <c r="Q136" s="552">
        <v>1</v>
      </c>
      <c r="R136" s="552">
        <v>2</v>
      </c>
      <c r="S136" s="552">
        <v>1</v>
      </c>
      <c r="T136" s="552">
        <v>2</v>
      </c>
      <c r="U136" s="552">
        <v>2</v>
      </c>
      <c r="V136" s="552">
        <v>1</v>
      </c>
      <c r="W136" s="552"/>
    </row>
    <row r="137" spans="2:23" x14ac:dyDescent="0.35">
      <c r="B137" s="1423"/>
      <c r="C137" s="554" t="s">
        <v>926</v>
      </c>
      <c r="D137" s="552">
        <v>3</v>
      </c>
      <c r="E137" s="552">
        <v>2</v>
      </c>
      <c r="F137" s="552">
        <v>1</v>
      </c>
      <c r="G137" s="552">
        <v>1</v>
      </c>
      <c r="H137" s="552">
        <v>1</v>
      </c>
      <c r="I137" s="552">
        <v>1</v>
      </c>
      <c r="J137" s="552">
        <v>1</v>
      </c>
      <c r="K137" s="552">
        <v>1</v>
      </c>
      <c r="L137" s="552">
        <v>1</v>
      </c>
      <c r="M137" s="552">
        <v>1</v>
      </c>
      <c r="N137" s="552">
        <v>1</v>
      </c>
      <c r="O137" s="552">
        <v>1</v>
      </c>
      <c r="P137" s="552">
        <v>1</v>
      </c>
      <c r="Q137" s="552">
        <v>1</v>
      </c>
      <c r="R137" s="552">
        <v>2</v>
      </c>
      <c r="S137" s="552">
        <v>1</v>
      </c>
      <c r="T137" s="552">
        <v>2</v>
      </c>
      <c r="U137" s="552">
        <v>2</v>
      </c>
      <c r="V137" s="552">
        <v>1</v>
      </c>
      <c r="W137" s="552"/>
    </row>
    <row r="138" spans="2:23" x14ac:dyDescent="0.35">
      <c r="B138" s="1423"/>
      <c r="C138" s="554" t="s">
        <v>927</v>
      </c>
      <c r="D138" s="552">
        <v>4</v>
      </c>
      <c r="E138" s="552">
        <v>4</v>
      </c>
      <c r="F138" s="552">
        <v>4</v>
      </c>
      <c r="G138" s="552">
        <v>3</v>
      </c>
      <c r="H138" s="552">
        <v>3</v>
      </c>
      <c r="I138" s="552">
        <v>1</v>
      </c>
      <c r="J138" s="552">
        <v>1</v>
      </c>
      <c r="K138" s="552">
        <v>1</v>
      </c>
      <c r="L138" s="552">
        <v>3</v>
      </c>
      <c r="M138" s="552">
        <v>1</v>
      </c>
      <c r="N138" s="552">
        <v>4</v>
      </c>
      <c r="O138" s="552">
        <v>4</v>
      </c>
      <c r="P138" s="552">
        <v>1</v>
      </c>
      <c r="Q138" s="552">
        <v>1</v>
      </c>
      <c r="R138" s="552">
        <v>4</v>
      </c>
      <c r="S138" s="552">
        <v>3</v>
      </c>
      <c r="T138" s="552">
        <v>4</v>
      </c>
      <c r="U138" s="552">
        <v>4</v>
      </c>
      <c r="V138" s="552">
        <v>4</v>
      </c>
      <c r="W138" s="552"/>
    </row>
    <row r="139" spans="2:23" x14ac:dyDescent="0.35">
      <c r="B139" s="1423"/>
      <c r="C139" s="554" t="s">
        <v>928</v>
      </c>
      <c r="D139" s="552">
        <v>4</v>
      </c>
      <c r="E139" s="552">
        <v>2</v>
      </c>
      <c r="F139" s="552">
        <v>1</v>
      </c>
      <c r="G139" s="552">
        <v>1</v>
      </c>
      <c r="H139" s="552">
        <v>3</v>
      </c>
      <c r="I139" s="552">
        <v>1</v>
      </c>
      <c r="J139" s="552">
        <v>1</v>
      </c>
      <c r="K139" s="552">
        <v>1</v>
      </c>
      <c r="L139" s="552">
        <v>1</v>
      </c>
      <c r="M139" s="552">
        <v>1</v>
      </c>
      <c r="N139" s="552">
        <v>3</v>
      </c>
      <c r="O139" s="552">
        <v>3</v>
      </c>
      <c r="P139" s="552">
        <v>1</v>
      </c>
      <c r="Q139" s="552">
        <v>1</v>
      </c>
      <c r="R139" s="552">
        <v>4</v>
      </c>
      <c r="S139" s="552">
        <v>3</v>
      </c>
      <c r="T139" s="552">
        <v>4</v>
      </c>
      <c r="U139" s="552">
        <v>4</v>
      </c>
      <c r="V139" s="552">
        <v>1</v>
      </c>
      <c r="W139" s="552"/>
    </row>
    <row r="140" spans="2:23" x14ac:dyDescent="0.35">
      <c r="B140" s="1423"/>
      <c r="C140" s="554" t="s">
        <v>929</v>
      </c>
      <c r="D140" s="552">
        <v>3</v>
      </c>
      <c r="E140" s="552">
        <v>2</v>
      </c>
      <c r="F140" s="552">
        <v>1</v>
      </c>
      <c r="G140" s="552">
        <v>1</v>
      </c>
      <c r="H140" s="552">
        <v>1</v>
      </c>
      <c r="I140" s="552">
        <v>1</v>
      </c>
      <c r="J140" s="552">
        <v>1</v>
      </c>
      <c r="K140" s="552">
        <v>1</v>
      </c>
      <c r="L140" s="552">
        <v>3</v>
      </c>
      <c r="M140" s="552">
        <v>1</v>
      </c>
      <c r="N140" s="552">
        <v>4</v>
      </c>
      <c r="O140" s="552">
        <v>4</v>
      </c>
      <c r="P140" s="552">
        <v>1</v>
      </c>
      <c r="Q140" s="552">
        <v>1</v>
      </c>
      <c r="R140" s="552">
        <v>4</v>
      </c>
      <c r="S140" s="552">
        <v>1</v>
      </c>
      <c r="T140" s="552">
        <v>4</v>
      </c>
      <c r="U140" s="552">
        <v>4</v>
      </c>
      <c r="V140" s="552">
        <v>4</v>
      </c>
      <c r="W140" s="552"/>
    </row>
    <row r="141" spans="2:23" x14ac:dyDescent="0.35">
      <c r="B141" s="1423"/>
      <c r="C141" s="554" t="s">
        <v>930</v>
      </c>
      <c r="D141" s="552">
        <v>1</v>
      </c>
      <c r="E141" s="552">
        <v>1</v>
      </c>
      <c r="F141" s="552">
        <v>1</v>
      </c>
      <c r="G141" s="552">
        <v>1</v>
      </c>
      <c r="H141" s="552">
        <v>1</v>
      </c>
      <c r="I141" s="552">
        <v>1</v>
      </c>
      <c r="J141" s="552">
        <v>1</v>
      </c>
      <c r="K141" s="552">
        <v>1</v>
      </c>
      <c r="L141" s="552">
        <v>1</v>
      </c>
      <c r="M141" s="552">
        <v>1</v>
      </c>
      <c r="N141" s="552">
        <v>1</v>
      </c>
      <c r="O141" s="552">
        <v>1</v>
      </c>
      <c r="P141" s="552">
        <v>1</v>
      </c>
      <c r="Q141" s="552">
        <v>1</v>
      </c>
      <c r="R141" s="552">
        <v>1</v>
      </c>
      <c r="S141" s="552">
        <v>4</v>
      </c>
      <c r="T141" s="552">
        <v>4</v>
      </c>
      <c r="U141" s="552">
        <v>4</v>
      </c>
      <c r="V141" s="552">
        <v>4</v>
      </c>
      <c r="W141" s="552"/>
    </row>
    <row r="142" spans="2:23" x14ac:dyDescent="0.35">
      <c r="B142" s="1423"/>
      <c r="C142" s="554" t="s">
        <v>931</v>
      </c>
      <c r="D142" s="552">
        <v>4</v>
      </c>
      <c r="E142" s="552">
        <v>1</v>
      </c>
      <c r="F142" s="552">
        <v>1</v>
      </c>
      <c r="G142" s="552">
        <v>1</v>
      </c>
      <c r="H142" s="552">
        <v>1</v>
      </c>
      <c r="I142" s="552">
        <v>1</v>
      </c>
      <c r="J142" s="552">
        <v>1</v>
      </c>
      <c r="K142" s="552">
        <v>1</v>
      </c>
      <c r="L142" s="552">
        <v>1</v>
      </c>
      <c r="M142" s="552">
        <v>1</v>
      </c>
      <c r="N142" s="552">
        <v>1</v>
      </c>
      <c r="O142" s="552">
        <v>1</v>
      </c>
      <c r="P142" s="552">
        <v>1</v>
      </c>
      <c r="Q142" s="552">
        <v>1</v>
      </c>
      <c r="R142" s="552">
        <v>4</v>
      </c>
      <c r="S142" s="552">
        <v>4</v>
      </c>
      <c r="T142" s="552">
        <v>4</v>
      </c>
      <c r="U142" s="552">
        <v>4</v>
      </c>
      <c r="V142" s="552">
        <v>4</v>
      </c>
      <c r="W142" s="552"/>
    </row>
    <row r="143" spans="2:23" x14ac:dyDescent="0.35">
      <c r="B143" s="1423"/>
      <c r="C143" s="554" t="s">
        <v>932</v>
      </c>
      <c r="D143" s="552">
        <v>4</v>
      </c>
      <c r="E143" s="552">
        <v>1</v>
      </c>
      <c r="F143" s="552">
        <v>1</v>
      </c>
      <c r="G143" s="552">
        <v>1</v>
      </c>
      <c r="H143" s="552">
        <v>3</v>
      </c>
      <c r="I143" s="552">
        <v>1</v>
      </c>
      <c r="J143" s="552">
        <v>1</v>
      </c>
      <c r="K143" s="552">
        <v>1</v>
      </c>
      <c r="L143" s="552">
        <v>3</v>
      </c>
      <c r="M143" s="552">
        <v>1</v>
      </c>
      <c r="N143" s="552">
        <v>3</v>
      </c>
      <c r="O143" s="552">
        <v>3</v>
      </c>
      <c r="P143" s="552">
        <v>1</v>
      </c>
      <c r="Q143" s="552">
        <v>1</v>
      </c>
      <c r="R143" s="552">
        <v>4</v>
      </c>
      <c r="S143" s="552">
        <v>4</v>
      </c>
      <c r="T143" s="552">
        <v>4</v>
      </c>
      <c r="U143" s="552">
        <v>4</v>
      </c>
      <c r="V143" s="552">
        <v>4</v>
      </c>
      <c r="W143" s="552"/>
    </row>
    <row r="144" spans="2:23" x14ac:dyDescent="0.35">
      <c r="B144" s="1423"/>
      <c r="C144" s="554" t="s">
        <v>933</v>
      </c>
      <c r="D144" s="552">
        <v>4</v>
      </c>
      <c r="E144" s="552">
        <v>1</v>
      </c>
      <c r="F144" s="552">
        <v>1</v>
      </c>
      <c r="G144" s="552">
        <v>1</v>
      </c>
      <c r="H144" s="552">
        <v>3</v>
      </c>
      <c r="I144" s="552">
        <v>1</v>
      </c>
      <c r="J144" s="552">
        <v>1</v>
      </c>
      <c r="K144" s="552">
        <v>1</v>
      </c>
      <c r="L144" s="552">
        <v>3</v>
      </c>
      <c r="M144" s="552">
        <v>1</v>
      </c>
      <c r="N144" s="552">
        <v>3</v>
      </c>
      <c r="O144" s="552">
        <v>3</v>
      </c>
      <c r="P144" s="552">
        <v>1</v>
      </c>
      <c r="Q144" s="552">
        <v>1</v>
      </c>
      <c r="R144" s="552">
        <v>4</v>
      </c>
      <c r="S144" s="552">
        <v>4</v>
      </c>
      <c r="T144" s="552">
        <v>4</v>
      </c>
      <c r="U144" s="552">
        <v>4</v>
      </c>
      <c r="V144" s="552">
        <v>4</v>
      </c>
      <c r="W144" s="552"/>
    </row>
    <row r="145" spans="2:23" x14ac:dyDescent="0.35">
      <c r="B145" s="1423"/>
      <c r="C145" s="554" t="s">
        <v>934</v>
      </c>
      <c r="D145" s="552">
        <v>3</v>
      </c>
      <c r="E145" s="552">
        <v>1</v>
      </c>
      <c r="F145" s="552">
        <v>1</v>
      </c>
      <c r="G145" s="552">
        <v>1</v>
      </c>
      <c r="H145" s="552">
        <v>3</v>
      </c>
      <c r="I145" s="552">
        <v>1</v>
      </c>
      <c r="J145" s="552">
        <v>1</v>
      </c>
      <c r="K145" s="552">
        <v>1</v>
      </c>
      <c r="L145" s="552">
        <v>3</v>
      </c>
      <c r="M145" s="552">
        <v>1</v>
      </c>
      <c r="N145" s="552">
        <v>3</v>
      </c>
      <c r="O145" s="552">
        <v>3</v>
      </c>
      <c r="P145" s="552">
        <v>1</v>
      </c>
      <c r="Q145" s="552">
        <v>1</v>
      </c>
      <c r="R145" s="552">
        <v>4</v>
      </c>
      <c r="S145" s="552">
        <v>4</v>
      </c>
      <c r="T145" s="552">
        <v>4</v>
      </c>
      <c r="U145" s="552">
        <v>4</v>
      </c>
      <c r="V145" s="552">
        <v>4</v>
      </c>
      <c r="W145" s="552"/>
    </row>
    <row r="146" spans="2:23" x14ac:dyDescent="0.35">
      <c r="B146" s="1423"/>
      <c r="C146" s="554" t="s">
        <v>935</v>
      </c>
      <c r="D146" s="552">
        <v>4</v>
      </c>
      <c r="E146" s="552">
        <v>4</v>
      </c>
      <c r="F146" s="552">
        <v>4</v>
      </c>
      <c r="G146" s="552">
        <v>1</v>
      </c>
      <c r="H146" s="552">
        <v>4</v>
      </c>
      <c r="I146" s="552">
        <v>1</v>
      </c>
      <c r="J146" s="552">
        <v>1</v>
      </c>
      <c r="K146" s="552">
        <v>1</v>
      </c>
      <c r="L146" s="552">
        <v>4</v>
      </c>
      <c r="M146" s="552">
        <v>1</v>
      </c>
      <c r="N146" s="552">
        <v>4</v>
      </c>
      <c r="O146" s="552">
        <v>4</v>
      </c>
      <c r="P146" s="552">
        <v>1</v>
      </c>
      <c r="Q146" s="552">
        <v>1</v>
      </c>
      <c r="R146" s="552">
        <v>4</v>
      </c>
      <c r="S146" s="552">
        <v>4</v>
      </c>
      <c r="T146" s="552">
        <v>4</v>
      </c>
      <c r="U146" s="552">
        <v>4</v>
      </c>
      <c r="V146" s="552">
        <v>4</v>
      </c>
      <c r="W146" s="552"/>
    </row>
    <row r="147" spans="2:23" x14ac:dyDescent="0.35">
      <c r="B147" s="1423"/>
      <c r="C147" s="554" t="s">
        <v>936</v>
      </c>
      <c r="D147" s="552">
        <v>4</v>
      </c>
      <c r="E147" s="552">
        <v>1</v>
      </c>
      <c r="F147" s="552">
        <v>1</v>
      </c>
      <c r="G147" s="552">
        <v>1</v>
      </c>
      <c r="H147" s="552">
        <v>3</v>
      </c>
      <c r="I147" s="552">
        <v>1</v>
      </c>
      <c r="J147" s="552">
        <v>1</v>
      </c>
      <c r="K147" s="552">
        <v>1</v>
      </c>
      <c r="L147" s="552">
        <v>3</v>
      </c>
      <c r="M147" s="552">
        <v>1</v>
      </c>
      <c r="N147" s="552">
        <v>1</v>
      </c>
      <c r="O147" s="552">
        <v>1</v>
      </c>
      <c r="P147" s="552">
        <v>1</v>
      </c>
      <c r="Q147" s="552">
        <v>1</v>
      </c>
      <c r="R147" s="552">
        <v>4</v>
      </c>
      <c r="S147" s="552">
        <v>1</v>
      </c>
      <c r="T147" s="552">
        <v>4</v>
      </c>
      <c r="U147" s="552">
        <v>4</v>
      </c>
      <c r="V147" s="552">
        <v>4</v>
      </c>
      <c r="W147" s="552"/>
    </row>
    <row r="148" spans="2:23" x14ac:dyDescent="0.35">
      <c r="B148" s="1423"/>
      <c r="C148" s="554" t="s">
        <v>937</v>
      </c>
      <c r="D148" s="552">
        <v>4</v>
      </c>
      <c r="E148" s="552">
        <v>1</v>
      </c>
      <c r="F148" s="552">
        <v>1</v>
      </c>
      <c r="G148" s="552">
        <v>1</v>
      </c>
      <c r="H148" s="552">
        <v>1</v>
      </c>
      <c r="I148" s="552">
        <v>1</v>
      </c>
      <c r="J148" s="552">
        <v>1</v>
      </c>
      <c r="K148" s="552">
        <v>1</v>
      </c>
      <c r="L148" s="552">
        <v>4</v>
      </c>
      <c r="M148" s="552">
        <v>1</v>
      </c>
      <c r="N148" s="552">
        <v>4</v>
      </c>
      <c r="O148" s="552">
        <v>4</v>
      </c>
      <c r="P148" s="552">
        <v>1</v>
      </c>
      <c r="Q148" s="552">
        <v>1</v>
      </c>
      <c r="R148" s="552">
        <v>4</v>
      </c>
      <c r="S148" s="552">
        <v>1</v>
      </c>
      <c r="T148" s="552">
        <v>4</v>
      </c>
      <c r="U148" s="552">
        <v>4</v>
      </c>
      <c r="V148" s="552">
        <v>4</v>
      </c>
      <c r="W148" s="552"/>
    </row>
    <row r="149" spans="2:23" x14ac:dyDescent="0.35">
      <c r="B149" s="1423"/>
      <c r="C149" s="554" t="s">
        <v>938</v>
      </c>
      <c r="D149" s="555">
        <v>4</v>
      </c>
      <c r="E149" s="555">
        <v>1</v>
      </c>
      <c r="F149" s="555">
        <v>1</v>
      </c>
      <c r="G149" s="555">
        <v>1</v>
      </c>
      <c r="H149" s="555">
        <v>1</v>
      </c>
      <c r="I149" s="555">
        <v>1</v>
      </c>
      <c r="J149" s="555">
        <v>1</v>
      </c>
      <c r="K149" s="555">
        <v>1</v>
      </c>
      <c r="L149" s="555">
        <v>1</v>
      </c>
      <c r="M149" s="555">
        <v>1</v>
      </c>
      <c r="N149" s="555">
        <v>3</v>
      </c>
      <c r="O149" s="555">
        <v>3</v>
      </c>
      <c r="P149" s="555">
        <v>1</v>
      </c>
      <c r="Q149" s="555">
        <v>1</v>
      </c>
      <c r="R149" s="555">
        <v>4</v>
      </c>
      <c r="S149" s="555">
        <v>1</v>
      </c>
      <c r="T149" s="555">
        <v>4</v>
      </c>
      <c r="U149" s="555">
        <v>4</v>
      </c>
      <c r="V149" s="555">
        <v>4</v>
      </c>
      <c r="W149" s="555"/>
    </row>
    <row r="150" spans="2:23" x14ac:dyDescent="0.35">
      <c r="B150" s="1423"/>
      <c r="C150" s="554" t="s">
        <v>939</v>
      </c>
      <c r="D150" s="555">
        <v>2</v>
      </c>
      <c r="E150" s="555">
        <v>1</v>
      </c>
      <c r="F150" s="555">
        <v>1</v>
      </c>
      <c r="G150" s="555">
        <v>1</v>
      </c>
      <c r="H150" s="555">
        <v>1</v>
      </c>
      <c r="I150" s="555">
        <v>1</v>
      </c>
      <c r="J150" s="555">
        <v>1</v>
      </c>
      <c r="K150" s="555">
        <v>1</v>
      </c>
      <c r="L150" s="555">
        <v>1</v>
      </c>
      <c r="M150" s="555">
        <v>1</v>
      </c>
      <c r="N150" s="555">
        <v>3</v>
      </c>
      <c r="O150" s="555">
        <v>3</v>
      </c>
      <c r="P150" s="555">
        <v>1</v>
      </c>
      <c r="Q150" s="555">
        <v>1</v>
      </c>
      <c r="R150" s="555">
        <v>4</v>
      </c>
      <c r="S150" s="555">
        <v>1</v>
      </c>
      <c r="T150" s="555">
        <v>4</v>
      </c>
      <c r="U150" s="555">
        <v>4</v>
      </c>
      <c r="V150" s="555">
        <v>4</v>
      </c>
      <c r="W150" s="555"/>
    </row>
    <row r="151" spans="2:23" x14ac:dyDescent="0.35">
      <c r="B151" s="1423"/>
      <c r="C151" s="554" t="s">
        <v>940</v>
      </c>
      <c r="D151" s="555">
        <v>2</v>
      </c>
      <c r="E151" s="555">
        <v>1</v>
      </c>
      <c r="F151" s="555">
        <v>1</v>
      </c>
      <c r="G151" s="555">
        <v>1</v>
      </c>
      <c r="H151" s="555">
        <v>1</v>
      </c>
      <c r="I151" s="555">
        <v>1</v>
      </c>
      <c r="J151" s="555">
        <v>1</v>
      </c>
      <c r="K151" s="555">
        <v>1</v>
      </c>
      <c r="L151" s="555">
        <v>1</v>
      </c>
      <c r="M151" s="555">
        <v>1</v>
      </c>
      <c r="N151" s="555">
        <v>3</v>
      </c>
      <c r="O151" s="555">
        <v>3</v>
      </c>
      <c r="P151" s="555">
        <v>1</v>
      </c>
      <c r="Q151" s="555">
        <v>1</v>
      </c>
      <c r="R151" s="555">
        <v>3</v>
      </c>
      <c r="S151" s="555">
        <v>1</v>
      </c>
      <c r="T151" s="555">
        <v>2</v>
      </c>
      <c r="U151" s="555">
        <v>2</v>
      </c>
      <c r="V151" s="555">
        <v>1</v>
      </c>
      <c r="W151" s="555"/>
    </row>
    <row r="152" spans="2:23" x14ac:dyDescent="0.35">
      <c r="B152" s="1423"/>
      <c r="C152" s="554" t="s">
        <v>941</v>
      </c>
      <c r="D152" s="555">
        <v>2</v>
      </c>
      <c r="E152" s="555">
        <v>1</v>
      </c>
      <c r="F152" s="555">
        <v>1</v>
      </c>
      <c r="G152" s="555">
        <v>1</v>
      </c>
      <c r="H152" s="555">
        <v>1</v>
      </c>
      <c r="I152" s="555">
        <v>1</v>
      </c>
      <c r="J152" s="555">
        <v>1</v>
      </c>
      <c r="K152" s="555">
        <v>1</v>
      </c>
      <c r="L152" s="555">
        <v>1</v>
      </c>
      <c r="M152" s="555">
        <v>1</v>
      </c>
      <c r="N152" s="555">
        <v>2</v>
      </c>
      <c r="O152" s="555">
        <v>2</v>
      </c>
      <c r="P152" s="555">
        <v>1</v>
      </c>
      <c r="Q152" s="555">
        <v>1</v>
      </c>
      <c r="R152" s="555">
        <v>4</v>
      </c>
      <c r="S152" s="555">
        <v>1</v>
      </c>
      <c r="T152" s="555">
        <v>2</v>
      </c>
      <c r="U152" s="555">
        <v>2</v>
      </c>
      <c r="V152" s="555">
        <v>1</v>
      </c>
      <c r="W152" s="555"/>
    </row>
    <row r="153" spans="2:23" x14ac:dyDescent="0.35">
      <c r="B153" s="1423"/>
      <c r="C153" s="554" t="s">
        <v>942</v>
      </c>
      <c r="D153" s="555">
        <v>1</v>
      </c>
      <c r="E153" s="555">
        <v>1</v>
      </c>
      <c r="F153" s="555">
        <v>1</v>
      </c>
      <c r="G153" s="555">
        <v>1</v>
      </c>
      <c r="H153" s="555">
        <v>1</v>
      </c>
      <c r="I153" s="555">
        <v>1</v>
      </c>
      <c r="J153" s="555">
        <v>1</v>
      </c>
      <c r="K153" s="555">
        <v>1</v>
      </c>
      <c r="L153" s="555">
        <v>3</v>
      </c>
      <c r="M153" s="555">
        <v>1</v>
      </c>
      <c r="N153" s="555">
        <v>2</v>
      </c>
      <c r="O153" s="555">
        <v>2</v>
      </c>
      <c r="P153" s="555">
        <v>1</v>
      </c>
      <c r="Q153" s="555">
        <v>1</v>
      </c>
      <c r="R153" s="555">
        <v>3</v>
      </c>
      <c r="S153" s="555">
        <v>4</v>
      </c>
      <c r="T153" s="555">
        <v>2</v>
      </c>
      <c r="U153" s="555">
        <v>2</v>
      </c>
      <c r="V153" s="555">
        <v>1</v>
      </c>
      <c r="W153" s="555"/>
    </row>
    <row r="154" spans="2:23" x14ac:dyDescent="0.35">
      <c r="B154" s="1424"/>
      <c r="C154" s="554" t="s">
        <v>943</v>
      </c>
      <c r="D154" s="555">
        <v>1</v>
      </c>
      <c r="E154" s="555">
        <v>1</v>
      </c>
      <c r="F154" s="555">
        <v>1</v>
      </c>
      <c r="G154" s="555">
        <v>1</v>
      </c>
      <c r="H154" s="555">
        <v>1</v>
      </c>
      <c r="I154" s="555">
        <v>1</v>
      </c>
      <c r="J154" s="555">
        <v>1</v>
      </c>
      <c r="K154" s="555">
        <v>1</v>
      </c>
      <c r="L154" s="555">
        <v>3</v>
      </c>
      <c r="M154" s="555">
        <v>1</v>
      </c>
      <c r="N154" s="555">
        <v>2</v>
      </c>
      <c r="O154" s="555">
        <v>2</v>
      </c>
      <c r="P154" s="555">
        <v>1</v>
      </c>
      <c r="Q154" s="555">
        <v>1</v>
      </c>
      <c r="R154" s="555">
        <v>4</v>
      </c>
      <c r="S154" s="555">
        <v>4</v>
      </c>
      <c r="T154" s="555">
        <v>2</v>
      </c>
      <c r="U154" s="555">
        <v>2</v>
      </c>
      <c r="V154" s="555">
        <v>1</v>
      </c>
      <c r="W154" s="555"/>
    </row>
    <row r="155" spans="2:23" ht="15" thickBot="1" x14ac:dyDescent="0.4">
      <c r="B155" s="540" t="s">
        <v>487</v>
      </c>
      <c r="C155" s="556">
        <f>SUM(D155:W155)</f>
        <v>742</v>
      </c>
      <c r="D155" s="557">
        <f>SUM(D135:D154)</f>
        <v>61</v>
      </c>
      <c r="E155" s="557">
        <f t="shared" ref="E155:W155" si="1">SUM(E135:E154)</f>
        <v>33</v>
      </c>
      <c r="F155" s="557">
        <f t="shared" si="1"/>
        <v>26</v>
      </c>
      <c r="G155" s="558">
        <f t="shared" si="1"/>
        <v>22</v>
      </c>
      <c r="H155" s="557">
        <f t="shared" si="1"/>
        <v>35</v>
      </c>
      <c r="I155" s="558">
        <f t="shared" si="1"/>
        <v>20</v>
      </c>
      <c r="J155" s="558">
        <f t="shared" si="1"/>
        <v>20</v>
      </c>
      <c r="K155" s="558">
        <f>SUM(K135:K154)</f>
        <v>20</v>
      </c>
      <c r="L155" s="557">
        <f t="shared" si="1"/>
        <v>42</v>
      </c>
      <c r="M155" s="557">
        <f t="shared" si="1"/>
        <v>20</v>
      </c>
      <c r="N155" s="558">
        <f t="shared" si="1"/>
        <v>49</v>
      </c>
      <c r="O155" s="558">
        <f t="shared" si="1"/>
        <v>49</v>
      </c>
      <c r="P155" s="558">
        <f t="shared" si="1"/>
        <v>20</v>
      </c>
      <c r="Q155" s="558">
        <f t="shared" si="1"/>
        <v>20</v>
      </c>
      <c r="R155" s="558">
        <f t="shared" si="1"/>
        <v>69</v>
      </c>
      <c r="S155" s="558">
        <f t="shared" si="1"/>
        <v>48</v>
      </c>
      <c r="T155" s="558">
        <f t="shared" si="1"/>
        <v>66</v>
      </c>
      <c r="U155" s="558">
        <f t="shared" si="1"/>
        <v>66</v>
      </c>
      <c r="V155" s="558">
        <f t="shared" si="1"/>
        <v>56</v>
      </c>
      <c r="W155" s="558">
        <f t="shared" si="1"/>
        <v>0</v>
      </c>
    </row>
    <row r="156" spans="2:23" ht="15.5" thickTop="1" thickBot="1" x14ac:dyDescent="0.4">
      <c r="J156" s="1323" t="s">
        <v>1070</v>
      </c>
      <c r="K156" s="1324"/>
    </row>
    <row r="157" spans="2:23" ht="15.5" thickTop="1" thickBot="1" x14ac:dyDescent="0.4">
      <c r="B157" s="1406" t="s">
        <v>968</v>
      </c>
      <c r="C157" s="1406"/>
      <c r="D157" s="1406"/>
      <c r="E157" s="1406"/>
      <c r="F157" s="1406"/>
      <c r="G157" s="1406"/>
      <c r="H157" s="514"/>
      <c r="J157" s="838" t="s">
        <v>1069</v>
      </c>
      <c r="K157" s="839"/>
    </row>
    <row r="158" spans="2:23" ht="15.5" thickTop="1" thickBot="1" x14ac:dyDescent="0.4">
      <c r="B158" s="1406" t="s">
        <v>966</v>
      </c>
      <c r="C158" s="1407"/>
      <c r="D158" s="1407"/>
      <c r="E158" s="1407"/>
      <c r="F158" s="1407"/>
      <c r="G158" s="1407"/>
      <c r="H158" s="1407"/>
      <c r="J158" s="848" t="s">
        <v>1071</v>
      </c>
      <c r="K158" s="849"/>
    </row>
    <row r="159" spans="2:23" ht="14.5" customHeight="1" thickTop="1" thickBot="1" x14ac:dyDescent="0.4">
      <c r="B159" s="559"/>
      <c r="C159" s="547"/>
      <c r="D159" s="1413" t="s">
        <v>45</v>
      </c>
      <c r="E159" s="1414"/>
      <c r="F159" s="1414"/>
      <c r="G159" s="1414"/>
      <c r="H159" s="1414"/>
      <c r="I159" s="1414"/>
      <c r="J159" s="1414"/>
      <c r="K159" s="1414"/>
      <c r="L159" s="1414"/>
      <c r="M159" s="1414"/>
      <c r="N159" s="1414"/>
      <c r="O159" s="1414"/>
      <c r="P159" s="1414"/>
      <c r="Q159" s="1414"/>
      <c r="R159" s="1414"/>
      <c r="S159" s="1414"/>
      <c r="T159" s="1414"/>
      <c r="U159" s="1414"/>
      <c r="V159" s="1414"/>
      <c r="W159" s="1414"/>
    </row>
    <row r="160" spans="2:23" x14ac:dyDescent="0.35">
      <c r="B160" s="559"/>
      <c r="C160" s="547"/>
      <c r="D160" s="560" t="s">
        <v>883</v>
      </c>
      <c r="E160" s="560" t="s">
        <v>884</v>
      </c>
      <c r="F160" s="560" t="s">
        <v>885</v>
      </c>
      <c r="G160" s="560" t="s">
        <v>886</v>
      </c>
      <c r="H160" s="560" t="s">
        <v>887</v>
      </c>
      <c r="I160" s="560" t="s">
        <v>888</v>
      </c>
      <c r="J160" s="560" t="s">
        <v>889</v>
      </c>
      <c r="K160" s="560" t="s">
        <v>890</v>
      </c>
      <c r="L160" s="560" t="s">
        <v>891</v>
      </c>
      <c r="M160" s="560" t="s">
        <v>892</v>
      </c>
      <c r="N160" s="560" t="s">
        <v>893</v>
      </c>
      <c r="O160" s="560" t="s">
        <v>894</v>
      </c>
      <c r="P160" s="560" t="s">
        <v>895</v>
      </c>
      <c r="Q160" s="560" t="s">
        <v>896</v>
      </c>
      <c r="R160" s="560" t="s">
        <v>897</v>
      </c>
      <c r="S160" s="560" t="s">
        <v>898</v>
      </c>
      <c r="T160" s="560" t="s">
        <v>899</v>
      </c>
      <c r="U160" s="560" t="s">
        <v>900</v>
      </c>
      <c r="V160" s="560" t="s">
        <v>901</v>
      </c>
      <c r="W160" s="560" t="s">
        <v>902</v>
      </c>
    </row>
    <row r="161" spans="2:23" x14ac:dyDescent="0.35">
      <c r="B161" s="1415" t="s">
        <v>944</v>
      </c>
      <c r="C161" s="561" t="s">
        <v>945</v>
      </c>
      <c r="D161" s="552">
        <v>3</v>
      </c>
      <c r="E161" s="552">
        <v>4</v>
      </c>
      <c r="F161" s="552">
        <v>1</v>
      </c>
      <c r="G161" s="552">
        <v>4</v>
      </c>
      <c r="H161" s="552">
        <v>3</v>
      </c>
      <c r="I161" s="552">
        <v>1</v>
      </c>
      <c r="J161" s="552">
        <v>1</v>
      </c>
      <c r="K161" s="552">
        <v>3</v>
      </c>
      <c r="L161" s="552">
        <v>3</v>
      </c>
      <c r="M161" s="552">
        <v>3</v>
      </c>
      <c r="N161" s="552">
        <v>3</v>
      </c>
      <c r="O161" s="552">
        <v>3</v>
      </c>
      <c r="P161" s="552">
        <v>3</v>
      </c>
      <c r="Q161" s="552">
        <v>4</v>
      </c>
      <c r="R161" s="552">
        <v>4</v>
      </c>
      <c r="S161" s="552">
        <v>4</v>
      </c>
      <c r="T161" s="552">
        <v>4</v>
      </c>
      <c r="U161" s="552">
        <v>4</v>
      </c>
      <c r="V161" s="552">
        <v>4</v>
      </c>
      <c r="W161" s="552">
        <v>4</v>
      </c>
    </row>
    <row r="162" spans="2:23" x14ac:dyDescent="0.35">
      <c r="B162" s="1416"/>
      <c r="C162" s="561" t="s">
        <v>946</v>
      </c>
      <c r="D162" s="552">
        <v>3</v>
      </c>
      <c r="E162" s="552">
        <v>4</v>
      </c>
      <c r="F162" s="552">
        <v>1</v>
      </c>
      <c r="G162" s="552">
        <v>3</v>
      </c>
      <c r="H162" s="552">
        <v>3</v>
      </c>
      <c r="I162" s="552">
        <v>1</v>
      </c>
      <c r="J162" s="552">
        <v>1</v>
      </c>
      <c r="K162" s="552">
        <v>3</v>
      </c>
      <c r="L162" s="552">
        <v>3</v>
      </c>
      <c r="M162" s="552">
        <v>3</v>
      </c>
      <c r="N162" s="552">
        <v>3</v>
      </c>
      <c r="O162" s="552">
        <v>3</v>
      </c>
      <c r="P162" s="552">
        <v>3</v>
      </c>
      <c r="Q162" s="552">
        <v>4</v>
      </c>
      <c r="R162" s="552">
        <v>4</v>
      </c>
      <c r="S162" s="552">
        <v>4</v>
      </c>
      <c r="T162" s="552">
        <v>4</v>
      </c>
      <c r="U162" s="552">
        <v>4</v>
      </c>
      <c r="V162" s="552">
        <v>4</v>
      </c>
      <c r="W162" s="552">
        <v>4</v>
      </c>
    </row>
    <row r="163" spans="2:23" x14ac:dyDescent="0.35">
      <c r="B163" s="1416"/>
      <c r="C163" s="561" t="s">
        <v>947</v>
      </c>
      <c r="D163" s="552">
        <v>3</v>
      </c>
      <c r="E163" s="552">
        <v>4</v>
      </c>
      <c r="F163" s="552">
        <v>1</v>
      </c>
      <c r="G163" s="552">
        <v>4</v>
      </c>
      <c r="H163" s="552">
        <v>3</v>
      </c>
      <c r="I163" s="552">
        <v>1</v>
      </c>
      <c r="J163" s="552">
        <v>1</v>
      </c>
      <c r="K163" s="552">
        <v>3</v>
      </c>
      <c r="L163" s="552">
        <v>3</v>
      </c>
      <c r="M163" s="552">
        <v>3</v>
      </c>
      <c r="N163" s="552">
        <v>3</v>
      </c>
      <c r="O163" s="552">
        <v>3</v>
      </c>
      <c r="P163" s="552">
        <v>3</v>
      </c>
      <c r="Q163" s="552">
        <v>4</v>
      </c>
      <c r="R163" s="552">
        <v>4</v>
      </c>
      <c r="S163" s="552">
        <v>4</v>
      </c>
      <c r="T163" s="552">
        <v>4</v>
      </c>
      <c r="U163" s="552">
        <v>4</v>
      </c>
      <c r="V163" s="552">
        <v>4</v>
      </c>
      <c r="W163" s="552">
        <v>4</v>
      </c>
    </row>
    <row r="164" spans="2:23" x14ac:dyDescent="0.35">
      <c r="B164" s="1416"/>
      <c r="C164" s="561" t="s">
        <v>948</v>
      </c>
      <c r="D164" s="552">
        <v>4</v>
      </c>
      <c r="E164" s="552">
        <v>4</v>
      </c>
      <c r="F164" s="552">
        <v>1</v>
      </c>
      <c r="G164" s="552">
        <v>4</v>
      </c>
      <c r="H164" s="552">
        <v>3</v>
      </c>
      <c r="I164" s="552">
        <v>1</v>
      </c>
      <c r="J164" s="552">
        <v>1</v>
      </c>
      <c r="K164" s="552">
        <v>3</v>
      </c>
      <c r="L164" s="552">
        <v>3</v>
      </c>
      <c r="M164" s="552">
        <v>3</v>
      </c>
      <c r="N164" s="552">
        <v>3</v>
      </c>
      <c r="O164" s="552">
        <v>3</v>
      </c>
      <c r="P164" s="552">
        <v>3</v>
      </c>
      <c r="Q164" s="552">
        <v>4</v>
      </c>
      <c r="R164" s="552">
        <v>4</v>
      </c>
      <c r="S164" s="552">
        <v>4</v>
      </c>
      <c r="T164" s="552">
        <v>4</v>
      </c>
      <c r="U164" s="552">
        <v>4</v>
      </c>
      <c r="V164" s="552">
        <v>4</v>
      </c>
      <c r="W164" s="552">
        <v>4</v>
      </c>
    </row>
    <row r="165" spans="2:23" x14ac:dyDescent="0.35">
      <c r="B165" s="1416"/>
      <c r="C165" s="561" t="s">
        <v>949</v>
      </c>
      <c r="D165" s="552">
        <v>4</v>
      </c>
      <c r="E165" s="552">
        <v>3</v>
      </c>
      <c r="F165" s="552">
        <v>1</v>
      </c>
      <c r="G165" s="552">
        <v>4</v>
      </c>
      <c r="H165" s="552">
        <v>3</v>
      </c>
      <c r="I165" s="552">
        <v>1</v>
      </c>
      <c r="J165" s="552">
        <v>1</v>
      </c>
      <c r="K165" s="552">
        <v>3</v>
      </c>
      <c r="L165" s="552">
        <v>3</v>
      </c>
      <c r="M165" s="552">
        <v>3</v>
      </c>
      <c r="N165" s="552">
        <v>3</v>
      </c>
      <c r="O165" s="552">
        <v>3</v>
      </c>
      <c r="P165" s="552">
        <v>3</v>
      </c>
      <c r="Q165" s="552">
        <v>4</v>
      </c>
      <c r="R165" s="552">
        <v>4</v>
      </c>
      <c r="S165" s="552">
        <v>4</v>
      </c>
      <c r="T165" s="552">
        <v>4</v>
      </c>
      <c r="U165" s="552">
        <v>4</v>
      </c>
      <c r="V165" s="552">
        <v>4</v>
      </c>
      <c r="W165" s="552">
        <v>4</v>
      </c>
    </row>
    <row r="166" spans="2:23" x14ac:dyDescent="0.35">
      <c r="B166" s="1416"/>
      <c r="C166" s="561" t="s">
        <v>950</v>
      </c>
      <c r="D166" s="552">
        <v>2</v>
      </c>
      <c r="E166" s="552">
        <v>2</v>
      </c>
      <c r="F166" s="552">
        <v>1</v>
      </c>
      <c r="G166" s="552">
        <v>1</v>
      </c>
      <c r="H166" s="552">
        <v>1</v>
      </c>
      <c r="I166" s="552">
        <v>1</v>
      </c>
      <c r="J166" s="552">
        <v>1</v>
      </c>
      <c r="K166" s="552">
        <v>1</v>
      </c>
      <c r="L166" s="552">
        <v>1</v>
      </c>
      <c r="M166" s="552">
        <v>1</v>
      </c>
      <c r="N166" s="552">
        <v>1</v>
      </c>
      <c r="O166" s="552">
        <v>1</v>
      </c>
      <c r="P166" s="552">
        <v>1</v>
      </c>
      <c r="Q166" s="552">
        <v>1</v>
      </c>
      <c r="R166" s="552">
        <v>1</v>
      </c>
      <c r="S166" s="552">
        <v>1</v>
      </c>
      <c r="T166" s="552">
        <v>1</v>
      </c>
      <c r="U166" s="552">
        <v>1</v>
      </c>
      <c r="V166" s="552">
        <v>1</v>
      </c>
      <c r="W166" s="552">
        <v>1</v>
      </c>
    </row>
    <row r="167" spans="2:23" x14ac:dyDescent="0.35">
      <c r="B167" s="1416"/>
      <c r="C167" s="561" t="s">
        <v>951</v>
      </c>
      <c r="D167" s="552">
        <v>1</v>
      </c>
      <c r="E167" s="552">
        <v>1</v>
      </c>
      <c r="F167" s="552">
        <v>1</v>
      </c>
      <c r="G167" s="552">
        <v>1</v>
      </c>
      <c r="H167" s="552">
        <v>1</v>
      </c>
      <c r="I167" s="552">
        <v>1</v>
      </c>
      <c r="J167" s="552">
        <v>1</v>
      </c>
      <c r="K167" s="552">
        <v>1</v>
      </c>
      <c r="L167" s="552">
        <v>1</v>
      </c>
      <c r="M167" s="552">
        <v>1</v>
      </c>
      <c r="N167" s="552">
        <v>1</v>
      </c>
      <c r="O167" s="552">
        <v>1</v>
      </c>
      <c r="P167" s="552">
        <v>1</v>
      </c>
      <c r="Q167" s="552">
        <v>1</v>
      </c>
      <c r="R167" s="552">
        <v>1</v>
      </c>
      <c r="S167" s="552">
        <v>1</v>
      </c>
      <c r="T167" s="552">
        <v>1</v>
      </c>
      <c r="U167" s="552">
        <v>1</v>
      </c>
      <c r="V167" s="552">
        <v>1</v>
      </c>
      <c r="W167" s="552">
        <v>1</v>
      </c>
    </row>
    <row r="168" spans="2:23" x14ac:dyDescent="0.35">
      <c r="B168" s="1416"/>
      <c r="C168" s="561" t="s">
        <v>952</v>
      </c>
      <c r="D168" s="552">
        <v>1</v>
      </c>
      <c r="E168" s="552">
        <v>1</v>
      </c>
      <c r="F168" s="552">
        <v>1</v>
      </c>
      <c r="G168" s="552">
        <v>1</v>
      </c>
      <c r="H168" s="552">
        <v>1</v>
      </c>
      <c r="I168" s="552">
        <v>1</v>
      </c>
      <c r="J168" s="552">
        <v>1</v>
      </c>
      <c r="K168" s="552">
        <v>1</v>
      </c>
      <c r="L168" s="552">
        <v>1</v>
      </c>
      <c r="M168" s="552">
        <v>1</v>
      </c>
      <c r="N168" s="552">
        <v>1</v>
      </c>
      <c r="O168" s="552">
        <v>1</v>
      </c>
      <c r="P168" s="552">
        <v>1</v>
      </c>
      <c r="Q168" s="552">
        <v>1</v>
      </c>
      <c r="R168" s="552">
        <v>1</v>
      </c>
      <c r="S168" s="552">
        <v>1</v>
      </c>
      <c r="T168" s="552">
        <v>1</v>
      </c>
      <c r="U168" s="552">
        <v>1</v>
      </c>
      <c r="V168" s="552">
        <v>1</v>
      </c>
      <c r="W168" s="552">
        <v>1</v>
      </c>
    </row>
    <row r="169" spans="2:23" x14ac:dyDescent="0.35">
      <c r="B169" s="1416"/>
      <c r="C169" s="561" t="s">
        <v>953</v>
      </c>
      <c r="D169" s="552">
        <v>1</v>
      </c>
      <c r="E169" s="552">
        <v>1</v>
      </c>
      <c r="F169" s="552">
        <v>1</v>
      </c>
      <c r="G169" s="552">
        <v>1</v>
      </c>
      <c r="H169" s="552">
        <v>1</v>
      </c>
      <c r="I169" s="552">
        <v>1</v>
      </c>
      <c r="J169" s="552">
        <v>1</v>
      </c>
      <c r="K169" s="552">
        <v>1</v>
      </c>
      <c r="L169" s="552">
        <v>1</v>
      </c>
      <c r="M169" s="552">
        <v>1</v>
      </c>
      <c r="N169" s="552">
        <v>1</v>
      </c>
      <c r="O169" s="552">
        <v>1</v>
      </c>
      <c r="P169" s="552">
        <v>1</v>
      </c>
      <c r="Q169" s="552">
        <v>1</v>
      </c>
      <c r="R169" s="552">
        <v>1</v>
      </c>
      <c r="S169" s="552">
        <v>1</v>
      </c>
      <c r="T169" s="552">
        <v>1</v>
      </c>
      <c r="U169" s="552">
        <v>1</v>
      </c>
      <c r="V169" s="552">
        <v>1</v>
      </c>
      <c r="W169" s="552">
        <v>1</v>
      </c>
    </row>
    <row r="170" spans="2:23" x14ac:dyDescent="0.35">
      <c r="B170" s="1416"/>
      <c r="C170" s="561" t="s">
        <v>954</v>
      </c>
      <c r="D170" s="552">
        <v>4</v>
      </c>
      <c r="E170" s="552">
        <v>1</v>
      </c>
      <c r="F170" s="552">
        <v>1</v>
      </c>
      <c r="G170" s="552">
        <v>1</v>
      </c>
      <c r="H170" s="552">
        <v>1</v>
      </c>
      <c r="I170" s="552">
        <v>1</v>
      </c>
      <c r="J170" s="552">
        <v>1</v>
      </c>
      <c r="K170" s="552">
        <v>3</v>
      </c>
      <c r="L170" s="552">
        <v>1</v>
      </c>
      <c r="M170" s="552">
        <v>1</v>
      </c>
      <c r="N170" s="552">
        <v>1</v>
      </c>
      <c r="O170" s="552">
        <v>1</v>
      </c>
      <c r="P170" s="552">
        <v>1</v>
      </c>
      <c r="Q170" s="552">
        <v>1</v>
      </c>
      <c r="R170" s="552">
        <v>1</v>
      </c>
      <c r="S170" s="552">
        <v>1</v>
      </c>
      <c r="T170" s="552">
        <v>1</v>
      </c>
      <c r="U170" s="552">
        <v>1</v>
      </c>
      <c r="V170" s="552">
        <v>1</v>
      </c>
      <c r="W170" s="552">
        <v>1</v>
      </c>
    </row>
    <row r="171" spans="2:23" x14ac:dyDescent="0.35">
      <c r="B171" s="1416"/>
      <c r="C171" s="561" t="s">
        <v>955</v>
      </c>
      <c r="D171" s="552"/>
      <c r="E171" s="552"/>
      <c r="F171" s="552"/>
      <c r="G171" s="552"/>
      <c r="H171" s="552"/>
      <c r="I171" s="552"/>
      <c r="J171" s="552"/>
      <c r="K171" s="552"/>
      <c r="L171" s="552"/>
      <c r="M171" s="552"/>
      <c r="N171" s="552"/>
      <c r="O171" s="552"/>
      <c r="P171" s="552"/>
      <c r="Q171" s="552"/>
      <c r="R171" s="552"/>
      <c r="S171" s="552"/>
      <c r="T171" s="552"/>
      <c r="U171" s="552"/>
      <c r="V171" s="552"/>
      <c r="W171" s="552"/>
    </row>
    <row r="172" spans="2:23" x14ac:dyDescent="0.35">
      <c r="B172" s="1416"/>
      <c r="C172" s="561" t="s">
        <v>956</v>
      </c>
      <c r="D172" s="552"/>
      <c r="E172" s="552"/>
      <c r="F172" s="552"/>
      <c r="G172" s="552"/>
      <c r="H172" s="552"/>
      <c r="I172" s="552"/>
      <c r="J172" s="552"/>
      <c r="K172" s="552"/>
      <c r="L172" s="552"/>
      <c r="M172" s="552"/>
      <c r="N172" s="552"/>
      <c r="O172" s="552"/>
      <c r="P172" s="552"/>
      <c r="Q172" s="552"/>
      <c r="R172" s="552"/>
      <c r="S172" s="552"/>
      <c r="T172" s="552"/>
      <c r="U172" s="552"/>
      <c r="V172" s="552"/>
      <c r="W172" s="552"/>
    </row>
    <row r="173" spans="2:23" x14ac:dyDescent="0.35">
      <c r="B173" s="1416"/>
      <c r="C173" s="561" t="s">
        <v>957</v>
      </c>
      <c r="D173" s="552"/>
      <c r="E173" s="552"/>
      <c r="F173" s="552"/>
      <c r="G173" s="552"/>
      <c r="H173" s="552"/>
      <c r="I173" s="552"/>
      <c r="J173" s="552"/>
      <c r="K173" s="552"/>
      <c r="L173" s="552"/>
      <c r="M173" s="552"/>
      <c r="N173" s="552"/>
      <c r="O173" s="552"/>
      <c r="P173" s="552"/>
      <c r="Q173" s="552"/>
      <c r="R173" s="552"/>
      <c r="S173" s="552"/>
      <c r="T173" s="552"/>
      <c r="U173" s="552"/>
      <c r="V173" s="552"/>
      <c r="W173" s="552"/>
    </row>
    <row r="174" spans="2:23" x14ac:dyDescent="0.35">
      <c r="B174" s="1416"/>
      <c r="C174" s="561" t="s">
        <v>958</v>
      </c>
      <c r="D174" s="552"/>
      <c r="E174" s="552"/>
      <c r="F174" s="552"/>
      <c r="G174" s="552"/>
      <c r="H174" s="552"/>
      <c r="I174" s="552"/>
      <c r="J174" s="552"/>
      <c r="K174" s="552"/>
      <c r="L174" s="552"/>
      <c r="M174" s="552"/>
      <c r="N174" s="552"/>
      <c r="O174" s="552"/>
      <c r="P174" s="552"/>
      <c r="Q174" s="552"/>
      <c r="R174" s="552"/>
      <c r="S174" s="552"/>
      <c r="T174" s="552"/>
      <c r="U174" s="552"/>
      <c r="V174" s="552"/>
      <c r="W174" s="552"/>
    </row>
    <row r="175" spans="2:23" x14ac:dyDescent="0.35">
      <c r="B175" s="1416"/>
      <c r="C175" s="561" t="s">
        <v>959</v>
      </c>
      <c r="D175" s="552"/>
      <c r="E175" s="552"/>
      <c r="F175" s="552"/>
      <c r="G175" s="552"/>
      <c r="H175" s="552"/>
      <c r="I175" s="552"/>
      <c r="J175" s="552"/>
      <c r="K175" s="552"/>
      <c r="L175" s="552"/>
      <c r="M175" s="552"/>
      <c r="N175" s="552"/>
      <c r="O175" s="552"/>
      <c r="P175" s="552"/>
      <c r="Q175" s="552"/>
      <c r="R175" s="552"/>
      <c r="S175" s="552"/>
      <c r="T175" s="552"/>
      <c r="U175" s="552"/>
      <c r="V175" s="552"/>
      <c r="W175" s="552"/>
    </row>
    <row r="176" spans="2:23" x14ac:dyDescent="0.35">
      <c r="B176" s="1416"/>
      <c r="C176" s="561" t="s">
        <v>960</v>
      </c>
      <c r="D176" s="552"/>
      <c r="E176" s="552"/>
      <c r="F176" s="552"/>
      <c r="G176" s="552"/>
      <c r="H176" s="552"/>
      <c r="I176" s="552"/>
      <c r="J176" s="552"/>
      <c r="K176" s="552"/>
      <c r="L176" s="552"/>
      <c r="M176" s="552"/>
      <c r="N176" s="552"/>
      <c r="O176" s="552"/>
      <c r="P176" s="552"/>
      <c r="Q176" s="552"/>
      <c r="R176" s="552"/>
      <c r="S176" s="552"/>
      <c r="T176" s="552"/>
      <c r="U176" s="552"/>
      <c r="V176" s="552"/>
      <c r="W176" s="552"/>
    </row>
    <row r="177" spans="2:23" x14ac:dyDescent="0.35">
      <c r="B177" s="1416"/>
      <c r="C177" s="561" t="s">
        <v>961</v>
      </c>
      <c r="D177" s="552"/>
      <c r="E177" s="552"/>
      <c r="F177" s="552"/>
      <c r="G177" s="552"/>
      <c r="H177" s="552"/>
      <c r="I177" s="552"/>
      <c r="J177" s="552"/>
      <c r="K177" s="552"/>
      <c r="L177" s="552"/>
      <c r="M177" s="552"/>
      <c r="N177" s="552"/>
      <c r="O177" s="552"/>
      <c r="P177" s="552"/>
      <c r="Q177" s="552"/>
      <c r="R177" s="552"/>
      <c r="S177" s="552"/>
      <c r="T177" s="552"/>
      <c r="U177" s="552"/>
      <c r="V177" s="552"/>
      <c r="W177" s="552"/>
    </row>
    <row r="178" spans="2:23" x14ac:dyDescent="0.35">
      <c r="B178" s="1416"/>
      <c r="C178" s="561" t="s">
        <v>962</v>
      </c>
      <c r="D178" s="552"/>
      <c r="E178" s="552"/>
      <c r="F178" s="552"/>
      <c r="G178" s="552"/>
      <c r="H178" s="552"/>
      <c r="I178" s="552"/>
      <c r="J178" s="552"/>
      <c r="K178" s="552"/>
      <c r="L178" s="552"/>
      <c r="M178" s="552"/>
      <c r="N178" s="552"/>
      <c r="O178" s="552"/>
      <c r="P178" s="552"/>
      <c r="Q178" s="552"/>
      <c r="R178" s="552"/>
      <c r="S178" s="552"/>
      <c r="T178" s="552"/>
      <c r="U178" s="552"/>
      <c r="V178" s="552"/>
      <c r="W178" s="552"/>
    </row>
    <row r="179" spans="2:23" x14ac:dyDescent="0.35">
      <c r="B179" s="1416"/>
      <c r="C179" s="561" t="s">
        <v>963</v>
      </c>
      <c r="D179" s="552"/>
      <c r="E179" s="552"/>
      <c r="F179" s="552"/>
      <c r="G179" s="552"/>
      <c r="H179" s="552"/>
      <c r="I179" s="552"/>
      <c r="J179" s="552"/>
      <c r="K179" s="552"/>
      <c r="L179" s="552"/>
      <c r="M179" s="552"/>
      <c r="N179" s="552"/>
      <c r="O179" s="552"/>
      <c r="P179" s="552"/>
      <c r="Q179" s="552"/>
      <c r="R179" s="552"/>
      <c r="S179" s="552"/>
      <c r="T179" s="552"/>
      <c r="U179" s="552"/>
      <c r="V179" s="552"/>
      <c r="W179" s="552"/>
    </row>
    <row r="180" spans="2:23" x14ac:dyDescent="0.35">
      <c r="B180" s="1417"/>
      <c r="C180" s="561" t="s">
        <v>964</v>
      </c>
      <c r="D180" s="552"/>
      <c r="E180" s="552"/>
      <c r="F180" s="552"/>
      <c r="G180" s="552"/>
      <c r="H180" s="552"/>
      <c r="I180" s="552"/>
      <c r="J180" s="552"/>
      <c r="K180" s="552"/>
      <c r="L180" s="552"/>
      <c r="M180" s="552"/>
      <c r="N180" s="552"/>
      <c r="O180" s="552"/>
      <c r="P180" s="552"/>
      <c r="Q180" s="552"/>
      <c r="R180" s="552"/>
      <c r="S180" s="552"/>
      <c r="T180" s="552"/>
      <c r="U180" s="552"/>
      <c r="V180" s="552"/>
      <c r="W180" s="552"/>
    </row>
    <row r="181" spans="2:23" ht="15" thickBot="1" x14ac:dyDescent="0.4">
      <c r="B181" s="562" t="s">
        <v>487</v>
      </c>
      <c r="C181" s="556">
        <f>SUM(D181:W181)</f>
        <v>422</v>
      </c>
      <c r="D181" s="558">
        <f t="shared" ref="D181:W181" si="2">SUM(D161:D180)</f>
        <v>26</v>
      </c>
      <c r="E181" s="557">
        <f t="shared" si="2"/>
        <v>25</v>
      </c>
      <c r="F181" s="557">
        <f t="shared" si="2"/>
        <v>10</v>
      </c>
      <c r="G181" s="557">
        <f t="shared" si="2"/>
        <v>24</v>
      </c>
      <c r="H181" s="557">
        <f t="shared" si="2"/>
        <v>20</v>
      </c>
      <c r="I181" s="557">
        <f t="shared" si="2"/>
        <v>10</v>
      </c>
      <c r="J181" s="557">
        <f t="shared" si="2"/>
        <v>10</v>
      </c>
      <c r="K181" s="558">
        <f t="shared" si="2"/>
        <v>22</v>
      </c>
      <c r="L181" s="557">
        <f t="shared" si="2"/>
        <v>20</v>
      </c>
      <c r="M181" s="558">
        <f t="shared" si="2"/>
        <v>20</v>
      </c>
      <c r="N181" s="558">
        <f t="shared" si="2"/>
        <v>20</v>
      </c>
      <c r="O181" s="558">
        <f t="shared" si="2"/>
        <v>20</v>
      </c>
      <c r="P181" s="558">
        <f t="shared" si="2"/>
        <v>20</v>
      </c>
      <c r="Q181" s="558">
        <f t="shared" si="2"/>
        <v>25</v>
      </c>
      <c r="R181" s="558">
        <f t="shared" si="2"/>
        <v>25</v>
      </c>
      <c r="S181" s="558">
        <f t="shared" si="2"/>
        <v>25</v>
      </c>
      <c r="T181" s="558">
        <f t="shared" si="2"/>
        <v>25</v>
      </c>
      <c r="U181" s="558">
        <f t="shared" si="2"/>
        <v>25</v>
      </c>
      <c r="V181" s="558">
        <f t="shared" si="2"/>
        <v>25</v>
      </c>
      <c r="W181" s="558">
        <f t="shared" si="2"/>
        <v>25</v>
      </c>
    </row>
    <row r="182" spans="2:23" customFormat="1" ht="15.5" thickTop="1" thickBot="1" x14ac:dyDescent="0.4">
      <c r="B182" s="563"/>
      <c r="C182" s="564"/>
      <c r="D182" s="565"/>
      <c r="E182" s="565"/>
      <c r="F182" s="565"/>
      <c r="G182" s="565"/>
      <c r="H182" s="514"/>
      <c r="J182" s="1323" t="s">
        <v>1070</v>
      </c>
      <c r="K182" s="1324"/>
    </row>
    <row r="183" spans="2:23" ht="15.5" thickTop="1" thickBot="1" x14ac:dyDescent="0.4">
      <c r="B183" s="1406" t="s">
        <v>969</v>
      </c>
      <c r="C183" s="1406"/>
      <c r="D183" s="1406"/>
      <c r="E183" s="1406"/>
      <c r="F183" s="1406"/>
      <c r="G183" s="1406"/>
      <c r="H183" s="514"/>
      <c r="J183" s="838" t="s">
        <v>1069</v>
      </c>
      <c r="K183" s="839"/>
    </row>
    <row r="184" spans="2:23" ht="28" customHeight="1" thickTop="1" thickBot="1" x14ac:dyDescent="0.4">
      <c r="B184" s="1418" t="s">
        <v>966</v>
      </c>
      <c r="C184" s="1419"/>
      <c r="D184" s="1419"/>
      <c r="E184" s="1419"/>
      <c r="F184" s="1419"/>
      <c r="G184" s="1419"/>
      <c r="H184" s="1419"/>
      <c r="J184" s="848" t="s">
        <v>1071</v>
      </c>
      <c r="K184" s="849"/>
    </row>
    <row r="185" spans="2:23" ht="15" thickTop="1" x14ac:dyDescent="0.35">
      <c r="B185" s="547"/>
      <c r="C185" s="547"/>
      <c r="D185" s="1420" t="s">
        <v>44</v>
      </c>
      <c r="E185" s="1421"/>
      <c r="F185" s="1421"/>
      <c r="G185" s="1421"/>
      <c r="H185" s="1421"/>
      <c r="I185" s="1421"/>
      <c r="J185" s="1421"/>
      <c r="K185" s="1421"/>
      <c r="L185" s="1421"/>
      <c r="M185" s="1421"/>
      <c r="N185" s="1421"/>
      <c r="O185" s="1421"/>
      <c r="P185" s="1421"/>
      <c r="Q185" s="1421"/>
      <c r="R185" s="1421"/>
      <c r="S185" s="1421"/>
      <c r="T185" s="1421"/>
      <c r="U185" s="1421"/>
      <c r="V185" s="1421"/>
      <c r="W185" s="1421"/>
    </row>
    <row r="186" spans="2:23" x14ac:dyDescent="0.35">
      <c r="B186" s="547"/>
      <c r="C186" s="547"/>
      <c r="D186" s="566" t="s">
        <v>903</v>
      </c>
      <c r="E186" s="566" t="s">
        <v>904</v>
      </c>
      <c r="F186" s="566" t="s">
        <v>905</v>
      </c>
      <c r="G186" s="566" t="s">
        <v>906</v>
      </c>
      <c r="H186" s="566" t="s">
        <v>907</v>
      </c>
      <c r="I186" s="566" t="s">
        <v>908</v>
      </c>
      <c r="J186" s="566" t="s">
        <v>909</v>
      </c>
      <c r="K186" s="566" t="s">
        <v>910</v>
      </c>
      <c r="L186" s="566" t="s">
        <v>911</v>
      </c>
      <c r="M186" s="566" t="s">
        <v>912</v>
      </c>
      <c r="N186" s="566" t="s">
        <v>913</v>
      </c>
      <c r="O186" s="566" t="s">
        <v>914</v>
      </c>
      <c r="P186" s="566" t="s">
        <v>915</v>
      </c>
      <c r="Q186" s="566" t="s">
        <v>916</v>
      </c>
      <c r="R186" s="566" t="s">
        <v>917</v>
      </c>
      <c r="S186" s="566" t="s">
        <v>918</v>
      </c>
      <c r="T186" s="566" t="s">
        <v>919</v>
      </c>
      <c r="U186" s="566" t="s">
        <v>920</v>
      </c>
      <c r="V186" s="566" t="s">
        <v>921</v>
      </c>
      <c r="W186" s="566" t="s">
        <v>922</v>
      </c>
    </row>
    <row r="187" spans="2:23" x14ac:dyDescent="0.35">
      <c r="B187" s="1415" t="s">
        <v>944</v>
      </c>
      <c r="C187" s="561" t="s">
        <v>945</v>
      </c>
      <c r="D187" s="552">
        <v>4</v>
      </c>
      <c r="E187" s="552">
        <v>4</v>
      </c>
      <c r="F187" s="552">
        <v>4</v>
      </c>
      <c r="G187" s="552">
        <v>4</v>
      </c>
      <c r="H187" s="552">
        <v>4</v>
      </c>
      <c r="I187" s="552">
        <v>4</v>
      </c>
      <c r="J187" s="552">
        <v>4</v>
      </c>
      <c r="K187" s="552">
        <v>4</v>
      </c>
      <c r="L187" s="552">
        <v>4</v>
      </c>
      <c r="M187" s="552">
        <v>4</v>
      </c>
      <c r="N187" s="552">
        <v>4</v>
      </c>
      <c r="O187" s="552">
        <v>4</v>
      </c>
      <c r="P187" s="552">
        <v>4</v>
      </c>
      <c r="Q187" s="552">
        <v>1</v>
      </c>
      <c r="R187" s="552">
        <v>2</v>
      </c>
      <c r="S187" s="552">
        <v>1</v>
      </c>
      <c r="T187" s="552">
        <v>2</v>
      </c>
      <c r="U187" s="552">
        <v>2</v>
      </c>
      <c r="V187" s="552">
        <v>1</v>
      </c>
      <c r="W187" s="552"/>
    </row>
    <row r="188" spans="2:23" x14ac:dyDescent="0.35">
      <c r="B188" s="1416"/>
      <c r="C188" s="561" t="s">
        <v>946</v>
      </c>
      <c r="D188" s="552">
        <v>4</v>
      </c>
      <c r="E188" s="552">
        <v>4</v>
      </c>
      <c r="F188" s="552">
        <v>4</v>
      </c>
      <c r="G188" s="552">
        <v>4</v>
      </c>
      <c r="H188" s="552">
        <v>4</v>
      </c>
      <c r="I188" s="552">
        <v>4</v>
      </c>
      <c r="J188" s="552">
        <v>4</v>
      </c>
      <c r="K188" s="552">
        <v>4</v>
      </c>
      <c r="L188" s="552">
        <v>4</v>
      </c>
      <c r="M188" s="552">
        <v>4</v>
      </c>
      <c r="N188" s="552">
        <v>4</v>
      </c>
      <c r="O188" s="552">
        <v>4</v>
      </c>
      <c r="P188" s="552">
        <v>4</v>
      </c>
      <c r="Q188" s="552">
        <v>1</v>
      </c>
      <c r="R188" s="552">
        <v>2</v>
      </c>
      <c r="S188" s="552">
        <v>1</v>
      </c>
      <c r="T188" s="552">
        <v>2</v>
      </c>
      <c r="U188" s="552">
        <v>2</v>
      </c>
      <c r="V188" s="552">
        <v>1</v>
      </c>
      <c r="W188" s="552"/>
    </row>
    <row r="189" spans="2:23" x14ac:dyDescent="0.35">
      <c r="B189" s="1416"/>
      <c r="C189" s="561" t="s">
        <v>947</v>
      </c>
      <c r="D189" s="552">
        <v>4</v>
      </c>
      <c r="E189" s="552">
        <v>4</v>
      </c>
      <c r="F189" s="552">
        <v>4</v>
      </c>
      <c r="G189" s="552">
        <v>4</v>
      </c>
      <c r="H189" s="552">
        <v>4</v>
      </c>
      <c r="I189" s="552">
        <v>4</v>
      </c>
      <c r="J189" s="552">
        <v>4</v>
      </c>
      <c r="K189" s="552">
        <v>4</v>
      </c>
      <c r="L189" s="552">
        <v>4</v>
      </c>
      <c r="M189" s="552">
        <v>4</v>
      </c>
      <c r="N189" s="552">
        <v>4</v>
      </c>
      <c r="O189" s="552">
        <v>4</v>
      </c>
      <c r="P189" s="552">
        <v>4</v>
      </c>
      <c r="Q189" s="552">
        <v>1</v>
      </c>
      <c r="R189" s="552">
        <v>2</v>
      </c>
      <c r="S189" s="552">
        <v>1</v>
      </c>
      <c r="T189" s="552">
        <v>2</v>
      </c>
      <c r="U189" s="552">
        <v>2</v>
      </c>
      <c r="V189" s="552">
        <v>1</v>
      </c>
      <c r="W189" s="552"/>
    </row>
    <row r="190" spans="2:23" x14ac:dyDescent="0.35">
      <c r="B190" s="1416"/>
      <c r="C190" s="561" t="s">
        <v>948</v>
      </c>
      <c r="D190" s="552">
        <v>4</v>
      </c>
      <c r="E190" s="552">
        <v>4</v>
      </c>
      <c r="F190" s="552">
        <v>4</v>
      </c>
      <c r="G190" s="552">
        <v>4</v>
      </c>
      <c r="H190" s="552">
        <v>4</v>
      </c>
      <c r="I190" s="552">
        <v>4</v>
      </c>
      <c r="J190" s="552">
        <v>4</v>
      </c>
      <c r="K190" s="552">
        <v>4</v>
      </c>
      <c r="L190" s="552">
        <v>4</v>
      </c>
      <c r="M190" s="552">
        <v>4</v>
      </c>
      <c r="N190" s="552">
        <v>4</v>
      </c>
      <c r="O190" s="552">
        <v>4</v>
      </c>
      <c r="P190" s="552">
        <v>4</v>
      </c>
      <c r="Q190" s="552">
        <v>1</v>
      </c>
      <c r="R190" s="552">
        <v>4</v>
      </c>
      <c r="S190" s="552">
        <v>3</v>
      </c>
      <c r="T190" s="552">
        <v>4</v>
      </c>
      <c r="U190" s="552">
        <v>4</v>
      </c>
      <c r="V190" s="552">
        <v>4</v>
      </c>
      <c r="W190" s="552"/>
    </row>
    <row r="191" spans="2:23" x14ac:dyDescent="0.35">
      <c r="B191" s="1416"/>
      <c r="C191" s="561" t="s">
        <v>949</v>
      </c>
      <c r="D191" s="552">
        <v>4</v>
      </c>
      <c r="E191" s="552">
        <v>4</v>
      </c>
      <c r="F191" s="552">
        <v>4</v>
      </c>
      <c r="G191" s="552">
        <v>4</v>
      </c>
      <c r="H191" s="552">
        <v>4</v>
      </c>
      <c r="I191" s="552">
        <v>4</v>
      </c>
      <c r="J191" s="552">
        <v>4</v>
      </c>
      <c r="K191" s="552">
        <v>4</v>
      </c>
      <c r="L191" s="552">
        <v>4</v>
      </c>
      <c r="M191" s="552">
        <v>4</v>
      </c>
      <c r="N191" s="552">
        <v>4</v>
      </c>
      <c r="O191" s="552">
        <v>4</v>
      </c>
      <c r="P191" s="552">
        <v>4</v>
      </c>
      <c r="Q191" s="552">
        <v>1</v>
      </c>
      <c r="R191" s="552">
        <v>4</v>
      </c>
      <c r="S191" s="552">
        <v>3</v>
      </c>
      <c r="T191" s="552">
        <v>4</v>
      </c>
      <c r="U191" s="552">
        <v>4</v>
      </c>
      <c r="V191" s="552">
        <v>1</v>
      </c>
      <c r="W191" s="552"/>
    </row>
    <row r="192" spans="2:23" x14ac:dyDescent="0.35">
      <c r="B192" s="1416"/>
      <c r="C192" s="561" t="s">
        <v>950</v>
      </c>
      <c r="D192" s="552">
        <v>4</v>
      </c>
      <c r="E192" s="552">
        <v>4</v>
      </c>
      <c r="F192" s="552">
        <v>4</v>
      </c>
      <c r="G192" s="552">
        <v>4</v>
      </c>
      <c r="H192" s="552">
        <v>4</v>
      </c>
      <c r="I192" s="552">
        <v>4</v>
      </c>
      <c r="J192" s="552">
        <v>4</v>
      </c>
      <c r="K192" s="552">
        <v>4</v>
      </c>
      <c r="L192" s="552">
        <v>4</v>
      </c>
      <c r="M192" s="552">
        <v>4</v>
      </c>
      <c r="N192" s="552">
        <v>4</v>
      </c>
      <c r="O192" s="552">
        <v>4</v>
      </c>
      <c r="P192" s="552">
        <v>4</v>
      </c>
      <c r="Q192" s="552">
        <v>1</v>
      </c>
      <c r="R192" s="552">
        <v>4</v>
      </c>
      <c r="S192" s="552">
        <v>1</v>
      </c>
      <c r="T192" s="552">
        <v>4</v>
      </c>
      <c r="U192" s="552">
        <v>4</v>
      </c>
      <c r="V192" s="552">
        <v>4</v>
      </c>
      <c r="W192" s="552"/>
    </row>
    <row r="193" spans="2:23" x14ac:dyDescent="0.35">
      <c r="B193" s="1416"/>
      <c r="C193" s="561" t="s">
        <v>951</v>
      </c>
      <c r="D193" s="552">
        <v>2</v>
      </c>
      <c r="E193" s="552">
        <v>1</v>
      </c>
      <c r="F193" s="552">
        <v>1</v>
      </c>
      <c r="G193" s="552">
        <v>1</v>
      </c>
      <c r="H193" s="552">
        <v>1</v>
      </c>
      <c r="I193" s="552">
        <v>1</v>
      </c>
      <c r="J193" s="552">
        <v>1</v>
      </c>
      <c r="K193" s="552">
        <v>1</v>
      </c>
      <c r="L193" s="552">
        <v>1</v>
      </c>
      <c r="M193" s="552">
        <v>1</v>
      </c>
      <c r="N193" s="552">
        <v>1</v>
      </c>
      <c r="O193" s="552">
        <v>1</v>
      </c>
      <c r="P193" s="552">
        <v>1</v>
      </c>
      <c r="Q193" s="552">
        <v>1</v>
      </c>
      <c r="R193" s="552">
        <v>1</v>
      </c>
      <c r="S193" s="552">
        <v>4</v>
      </c>
      <c r="T193" s="552">
        <v>4</v>
      </c>
      <c r="U193" s="552">
        <v>4</v>
      </c>
      <c r="V193" s="552">
        <v>4</v>
      </c>
      <c r="W193" s="552"/>
    </row>
    <row r="194" spans="2:23" x14ac:dyDescent="0.35">
      <c r="B194" s="1416"/>
      <c r="C194" s="561" t="s">
        <v>952</v>
      </c>
      <c r="D194" s="552">
        <v>1</v>
      </c>
      <c r="E194" s="552">
        <v>1</v>
      </c>
      <c r="F194" s="552">
        <v>1</v>
      </c>
      <c r="G194" s="552">
        <v>1</v>
      </c>
      <c r="H194" s="552">
        <v>1</v>
      </c>
      <c r="I194" s="552">
        <v>1</v>
      </c>
      <c r="J194" s="552">
        <v>1</v>
      </c>
      <c r="K194" s="552">
        <v>1</v>
      </c>
      <c r="L194" s="552">
        <v>1</v>
      </c>
      <c r="M194" s="552">
        <v>1</v>
      </c>
      <c r="N194" s="552">
        <v>1</v>
      </c>
      <c r="O194" s="552">
        <v>1</v>
      </c>
      <c r="P194" s="552">
        <v>1</v>
      </c>
      <c r="Q194" s="552">
        <v>1</v>
      </c>
      <c r="R194" s="552">
        <v>4</v>
      </c>
      <c r="S194" s="552">
        <v>4</v>
      </c>
      <c r="T194" s="552">
        <v>4</v>
      </c>
      <c r="U194" s="552">
        <v>4</v>
      </c>
      <c r="V194" s="552">
        <v>4</v>
      </c>
      <c r="W194" s="552"/>
    </row>
    <row r="195" spans="2:23" x14ac:dyDescent="0.35">
      <c r="B195" s="1416"/>
      <c r="C195" s="561" t="s">
        <v>953</v>
      </c>
      <c r="D195" s="552">
        <v>1</v>
      </c>
      <c r="E195" s="552">
        <v>1</v>
      </c>
      <c r="F195" s="552">
        <v>1</v>
      </c>
      <c r="G195" s="552">
        <v>1</v>
      </c>
      <c r="H195" s="552">
        <v>1</v>
      </c>
      <c r="I195" s="552">
        <v>1</v>
      </c>
      <c r="J195" s="552">
        <v>1</v>
      </c>
      <c r="K195" s="552">
        <v>1</v>
      </c>
      <c r="L195" s="552">
        <v>1</v>
      </c>
      <c r="M195" s="552">
        <v>1</v>
      </c>
      <c r="N195" s="552">
        <v>1</v>
      </c>
      <c r="O195" s="552">
        <v>1</v>
      </c>
      <c r="P195" s="552">
        <v>1</v>
      </c>
      <c r="Q195" s="552">
        <v>1</v>
      </c>
      <c r="R195" s="552">
        <v>4</v>
      </c>
      <c r="S195" s="552">
        <v>4</v>
      </c>
      <c r="T195" s="552">
        <v>4</v>
      </c>
      <c r="U195" s="552">
        <v>4</v>
      </c>
      <c r="V195" s="552">
        <v>4</v>
      </c>
      <c r="W195" s="552"/>
    </row>
    <row r="196" spans="2:23" x14ac:dyDescent="0.35">
      <c r="B196" s="1416"/>
      <c r="C196" s="561" t="s">
        <v>954</v>
      </c>
      <c r="D196" s="552">
        <v>1</v>
      </c>
      <c r="E196" s="552">
        <v>1</v>
      </c>
      <c r="F196" s="552">
        <v>1</v>
      </c>
      <c r="G196" s="552">
        <v>1</v>
      </c>
      <c r="H196" s="552">
        <v>1</v>
      </c>
      <c r="I196" s="552">
        <v>1</v>
      </c>
      <c r="J196" s="552">
        <v>1</v>
      </c>
      <c r="K196" s="552">
        <v>1</v>
      </c>
      <c r="L196" s="552">
        <v>1</v>
      </c>
      <c r="M196" s="552">
        <v>1</v>
      </c>
      <c r="N196" s="552">
        <v>1</v>
      </c>
      <c r="O196" s="552">
        <v>1</v>
      </c>
      <c r="P196" s="552">
        <v>1</v>
      </c>
      <c r="Q196" s="552">
        <v>1</v>
      </c>
      <c r="R196" s="552">
        <v>4</v>
      </c>
      <c r="S196" s="552">
        <v>4</v>
      </c>
      <c r="T196" s="552">
        <v>4</v>
      </c>
      <c r="U196" s="552">
        <v>4</v>
      </c>
      <c r="V196" s="552">
        <v>4</v>
      </c>
      <c r="W196" s="552"/>
    </row>
    <row r="197" spans="2:23" x14ac:dyDescent="0.35">
      <c r="B197" s="1416"/>
      <c r="C197" s="561" t="s">
        <v>955</v>
      </c>
      <c r="D197" s="552"/>
      <c r="E197" s="552"/>
      <c r="F197" s="552"/>
      <c r="G197" s="552"/>
      <c r="H197" s="552"/>
      <c r="I197" s="552"/>
      <c r="J197" s="552"/>
      <c r="K197" s="552"/>
      <c r="L197" s="552"/>
      <c r="M197" s="552"/>
      <c r="N197" s="552"/>
      <c r="O197" s="552"/>
      <c r="P197" s="552"/>
      <c r="Q197" s="552"/>
      <c r="R197" s="552"/>
      <c r="S197" s="552"/>
      <c r="T197" s="552"/>
      <c r="U197" s="552"/>
      <c r="V197" s="552"/>
      <c r="W197" s="552"/>
    </row>
    <row r="198" spans="2:23" x14ac:dyDescent="0.35">
      <c r="B198" s="1416"/>
      <c r="C198" s="561" t="s">
        <v>956</v>
      </c>
      <c r="D198" s="552"/>
      <c r="E198" s="552"/>
      <c r="F198" s="552"/>
      <c r="G198" s="552"/>
      <c r="H198" s="552"/>
      <c r="I198" s="552"/>
      <c r="J198" s="552"/>
      <c r="K198" s="552"/>
      <c r="L198" s="552"/>
      <c r="M198" s="552"/>
      <c r="N198" s="552"/>
      <c r="O198" s="552"/>
      <c r="P198" s="552"/>
      <c r="Q198" s="552"/>
      <c r="R198" s="552"/>
      <c r="S198" s="552"/>
      <c r="T198" s="552"/>
      <c r="U198" s="552"/>
      <c r="V198" s="552"/>
      <c r="W198" s="552"/>
    </row>
    <row r="199" spans="2:23" x14ac:dyDescent="0.35">
      <c r="B199" s="1416"/>
      <c r="C199" s="561" t="s">
        <v>957</v>
      </c>
      <c r="D199" s="552"/>
      <c r="E199" s="552"/>
      <c r="F199" s="552"/>
      <c r="G199" s="552"/>
      <c r="H199" s="552"/>
      <c r="I199" s="552"/>
      <c r="J199" s="552"/>
      <c r="K199" s="552"/>
      <c r="L199" s="552"/>
      <c r="M199" s="552"/>
      <c r="N199" s="552"/>
      <c r="O199" s="552"/>
      <c r="P199" s="552"/>
      <c r="Q199" s="552"/>
      <c r="R199" s="552"/>
      <c r="S199" s="552"/>
      <c r="T199" s="552"/>
      <c r="U199" s="552"/>
      <c r="V199" s="552"/>
      <c r="W199" s="552"/>
    </row>
    <row r="200" spans="2:23" x14ac:dyDescent="0.35">
      <c r="B200" s="1416"/>
      <c r="C200" s="561" t="s">
        <v>958</v>
      </c>
      <c r="D200" s="552"/>
      <c r="E200" s="552"/>
      <c r="F200" s="552"/>
      <c r="G200" s="552"/>
      <c r="H200" s="552"/>
      <c r="I200" s="552"/>
      <c r="J200" s="552"/>
      <c r="K200" s="552"/>
      <c r="L200" s="552"/>
      <c r="M200" s="552"/>
      <c r="N200" s="552"/>
      <c r="O200" s="552"/>
      <c r="P200" s="552"/>
      <c r="Q200" s="552"/>
      <c r="R200" s="552"/>
      <c r="S200" s="552"/>
      <c r="T200" s="552"/>
      <c r="U200" s="552"/>
      <c r="V200" s="552"/>
      <c r="W200" s="552"/>
    </row>
    <row r="201" spans="2:23" x14ac:dyDescent="0.35">
      <c r="B201" s="1416"/>
      <c r="C201" s="561" t="s">
        <v>959</v>
      </c>
      <c r="D201" s="552"/>
      <c r="E201" s="552"/>
      <c r="F201" s="552"/>
      <c r="G201" s="552"/>
      <c r="H201" s="552"/>
      <c r="I201" s="552"/>
      <c r="J201" s="552"/>
      <c r="K201" s="552"/>
      <c r="L201" s="552"/>
      <c r="M201" s="552"/>
      <c r="N201" s="552"/>
      <c r="O201" s="552"/>
      <c r="P201" s="552"/>
      <c r="Q201" s="555"/>
      <c r="R201" s="555"/>
      <c r="S201" s="555"/>
      <c r="T201" s="555"/>
      <c r="U201" s="555"/>
      <c r="V201" s="555"/>
      <c r="W201" s="552"/>
    </row>
    <row r="202" spans="2:23" x14ac:dyDescent="0.35">
      <c r="B202" s="1416"/>
      <c r="C202" s="561" t="s">
        <v>960</v>
      </c>
      <c r="D202" s="552"/>
      <c r="E202" s="552"/>
      <c r="F202" s="552"/>
      <c r="G202" s="552"/>
      <c r="H202" s="552"/>
      <c r="I202" s="552"/>
      <c r="J202" s="552"/>
      <c r="K202" s="552"/>
      <c r="L202" s="552"/>
      <c r="M202" s="552"/>
      <c r="N202" s="552"/>
      <c r="O202" s="552"/>
      <c r="P202" s="552"/>
      <c r="Q202" s="555"/>
      <c r="R202" s="555"/>
      <c r="S202" s="555"/>
      <c r="T202" s="555"/>
      <c r="U202" s="555"/>
      <c r="V202" s="555"/>
      <c r="W202" s="552"/>
    </row>
    <row r="203" spans="2:23" x14ac:dyDescent="0.35">
      <c r="B203" s="1416"/>
      <c r="C203" s="561" t="s">
        <v>961</v>
      </c>
      <c r="D203" s="552"/>
      <c r="E203" s="552"/>
      <c r="F203" s="552"/>
      <c r="G203" s="552"/>
      <c r="H203" s="552"/>
      <c r="I203" s="552"/>
      <c r="J203" s="552"/>
      <c r="K203" s="552"/>
      <c r="L203" s="552"/>
      <c r="M203" s="552"/>
      <c r="N203" s="552"/>
      <c r="O203" s="552"/>
      <c r="P203" s="552"/>
      <c r="Q203" s="555"/>
      <c r="R203" s="555"/>
      <c r="S203" s="555"/>
      <c r="T203" s="555"/>
      <c r="U203" s="555"/>
      <c r="V203" s="555"/>
      <c r="W203" s="552"/>
    </row>
    <row r="204" spans="2:23" x14ac:dyDescent="0.35">
      <c r="B204" s="1416"/>
      <c r="C204" s="561" t="s">
        <v>962</v>
      </c>
      <c r="D204" s="552"/>
      <c r="E204" s="552"/>
      <c r="F204" s="552"/>
      <c r="G204" s="552"/>
      <c r="H204" s="552"/>
      <c r="I204" s="552"/>
      <c r="J204" s="552"/>
      <c r="K204" s="552"/>
      <c r="L204" s="552"/>
      <c r="M204" s="552"/>
      <c r="N204" s="552"/>
      <c r="O204" s="552"/>
      <c r="P204" s="552"/>
      <c r="Q204" s="555"/>
      <c r="R204" s="555"/>
      <c r="S204" s="555"/>
      <c r="T204" s="555"/>
      <c r="U204" s="555"/>
      <c r="V204" s="555"/>
      <c r="W204" s="552"/>
    </row>
    <row r="205" spans="2:23" x14ac:dyDescent="0.35">
      <c r="B205" s="1416"/>
      <c r="C205" s="561" t="s">
        <v>963</v>
      </c>
      <c r="D205" s="552"/>
      <c r="E205" s="552"/>
      <c r="F205" s="552"/>
      <c r="G205" s="552"/>
      <c r="H205" s="552"/>
      <c r="I205" s="552"/>
      <c r="J205" s="552"/>
      <c r="K205" s="552"/>
      <c r="L205" s="552"/>
      <c r="M205" s="552"/>
      <c r="N205" s="552"/>
      <c r="O205" s="552"/>
      <c r="P205" s="552"/>
      <c r="Q205" s="555"/>
      <c r="R205" s="555"/>
      <c r="S205" s="555"/>
      <c r="T205" s="555"/>
      <c r="U205" s="555"/>
      <c r="V205" s="555"/>
      <c r="W205" s="552"/>
    </row>
    <row r="206" spans="2:23" x14ac:dyDescent="0.35">
      <c r="B206" s="1417"/>
      <c r="C206" s="561" t="s">
        <v>964</v>
      </c>
      <c r="D206" s="552"/>
      <c r="E206" s="552"/>
      <c r="F206" s="552"/>
      <c r="G206" s="552"/>
      <c r="H206" s="552"/>
      <c r="I206" s="552"/>
      <c r="J206" s="552"/>
      <c r="K206" s="552"/>
      <c r="L206" s="552"/>
      <c r="M206" s="552"/>
      <c r="N206" s="552"/>
      <c r="O206" s="552"/>
      <c r="P206" s="552"/>
      <c r="Q206" s="555"/>
      <c r="R206" s="555"/>
      <c r="S206" s="555"/>
      <c r="T206" s="555"/>
      <c r="U206" s="555"/>
      <c r="V206" s="555"/>
      <c r="W206" s="552"/>
    </row>
    <row r="207" spans="2:23" x14ac:dyDescent="0.35">
      <c r="B207" s="567" t="s">
        <v>487</v>
      </c>
      <c r="C207" s="556">
        <f>SUM(D207:W207)</f>
        <v>528</v>
      </c>
      <c r="D207" s="568">
        <f>SUM(D187:D206)</f>
        <v>29</v>
      </c>
      <c r="E207" s="569">
        <f t="shared" ref="E207:W207" si="3">SUM(E187:E206)</f>
        <v>28</v>
      </c>
      <c r="F207" s="568">
        <f t="shared" si="3"/>
        <v>28</v>
      </c>
      <c r="G207" s="569">
        <f t="shared" si="3"/>
        <v>28</v>
      </c>
      <c r="H207" s="569">
        <f t="shared" si="3"/>
        <v>28</v>
      </c>
      <c r="I207" s="569">
        <f t="shared" si="3"/>
        <v>28</v>
      </c>
      <c r="J207" s="568">
        <f t="shared" si="3"/>
        <v>28</v>
      </c>
      <c r="K207" s="568">
        <f t="shared" si="3"/>
        <v>28</v>
      </c>
      <c r="L207" s="568">
        <f t="shared" si="3"/>
        <v>28</v>
      </c>
      <c r="M207" s="569">
        <f t="shared" si="3"/>
        <v>28</v>
      </c>
      <c r="N207" s="569">
        <f t="shared" si="3"/>
        <v>28</v>
      </c>
      <c r="O207" s="569">
        <f t="shared" si="3"/>
        <v>28</v>
      </c>
      <c r="P207" s="569">
        <f t="shared" si="3"/>
        <v>28</v>
      </c>
      <c r="Q207" s="569">
        <f t="shared" si="3"/>
        <v>10</v>
      </c>
      <c r="R207" s="569">
        <f t="shared" si="3"/>
        <v>31</v>
      </c>
      <c r="S207" s="569">
        <f t="shared" si="3"/>
        <v>26</v>
      </c>
      <c r="T207" s="569">
        <f t="shared" si="3"/>
        <v>34</v>
      </c>
      <c r="U207" s="569">
        <f t="shared" si="3"/>
        <v>34</v>
      </c>
      <c r="V207" s="569">
        <f t="shared" si="3"/>
        <v>28</v>
      </c>
      <c r="W207" s="569">
        <f t="shared" si="3"/>
        <v>0</v>
      </c>
    </row>
    <row r="208" spans="2:23" x14ac:dyDescent="0.35">
      <c r="B208" s="512"/>
      <c r="C208" s="514"/>
      <c r="D208" s="514"/>
      <c r="E208" s="514"/>
      <c r="F208" s="514"/>
      <c r="G208" s="514"/>
      <c r="H208" s="514"/>
    </row>
    <row r="209" spans="1:11" ht="15" thickBot="1" x14ac:dyDescent="0.4">
      <c r="B209" s="512"/>
      <c r="C209" s="514"/>
      <c r="D209" s="514"/>
      <c r="E209" s="514"/>
      <c r="F209" s="514"/>
      <c r="G209" s="514"/>
      <c r="H209" s="514"/>
    </row>
    <row r="210" spans="1:11" ht="15.5" thickTop="1" thickBot="1" x14ac:dyDescent="0.4">
      <c r="B210" s="1425" t="s">
        <v>970</v>
      </c>
      <c r="C210" s="1426"/>
      <c r="D210" s="1426"/>
      <c r="E210" s="1426"/>
      <c r="F210" s="1426"/>
      <c r="G210" s="1426"/>
      <c r="H210" s="514"/>
      <c r="J210" s="838" t="s">
        <v>1069</v>
      </c>
      <c r="K210" s="839"/>
    </row>
    <row r="211" spans="1:11" ht="15.5" thickTop="1" thickBot="1" x14ac:dyDescent="0.4">
      <c r="B211" s="570"/>
      <c r="C211" s="571"/>
      <c r="D211" s="571"/>
      <c r="E211" s="571"/>
      <c r="F211" s="571"/>
      <c r="G211" s="571"/>
      <c r="H211" s="514"/>
      <c r="J211" s="848" t="s">
        <v>1071</v>
      </c>
      <c r="K211" s="849"/>
    </row>
    <row r="212" spans="1:11" ht="15.5" thickTop="1" thickBot="1" x14ac:dyDescent="0.4">
      <c r="B212" s="572" t="s">
        <v>971</v>
      </c>
      <c r="C212" s="1427" t="s">
        <v>972</v>
      </c>
      <c r="D212" s="1428"/>
      <c r="E212" s="573" t="s">
        <v>973</v>
      </c>
      <c r="F212" s="1428" t="s">
        <v>974</v>
      </c>
      <c r="G212" s="1428"/>
      <c r="H212" s="1428"/>
    </row>
    <row r="213" spans="1:11" ht="25" customHeight="1" thickTop="1" thickBot="1" x14ac:dyDescent="0.4">
      <c r="A213" s="818" t="s">
        <v>975</v>
      </c>
      <c r="B213" s="574" t="s">
        <v>976</v>
      </c>
      <c r="C213" s="1429" t="s">
        <v>977</v>
      </c>
      <c r="D213" s="1238"/>
      <c r="E213" s="575">
        <f>C129</f>
        <v>644</v>
      </c>
      <c r="F213" s="1430" t="s">
        <v>978</v>
      </c>
      <c r="G213" s="1431"/>
      <c r="H213" s="1431"/>
    </row>
    <row r="214" spans="1:11" ht="34" customHeight="1" thickTop="1" thickBot="1" x14ac:dyDescent="0.4">
      <c r="A214" s="818"/>
      <c r="B214" s="574" t="s">
        <v>979</v>
      </c>
      <c r="C214" s="1429" t="s">
        <v>980</v>
      </c>
      <c r="D214" s="1238"/>
      <c r="E214" s="575">
        <f>C155</f>
        <v>742</v>
      </c>
      <c r="F214" s="1430" t="s">
        <v>981</v>
      </c>
      <c r="G214" s="1431"/>
      <c r="H214" s="1431"/>
    </row>
    <row r="215" spans="1:11" ht="35.15" customHeight="1" thickTop="1" thickBot="1" x14ac:dyDescent="0.4">
      <c r="A215" s="816" t="s">
        <v>982</v>
      </c>
      <c r="B215" s="574" t="s">
        <v>983</v>
      </c>
      <c r="C215" s="1429" t="s">
        <v>984</v>
      </c>
      <c r="D215" s="1238"/>
      <c r="E215" s="575">
        <f>C207</f>
        <v>528</v>
      </c>
      <c r="F215" s="1430" t="s">
        <v>985</v>
      </c>
      <c r="G215" s="1431"/>
      <c r="H215" s="1431"/>
    </row>
    <row r="216" spans="1:11" ht="37.5" customHeight="1" thickTop="1" thickBot="1" x14ac:dyDescent="0.4">
      <c r="A216" s="816"/>
      <c r="B216" s="574" t="s">
        <v>986</v>
      </c>
      <c r="C216" s="1429" t="s">
        <v>987</v>
      </c>
      <c r="D216" s="1238"/>
      <c r="E216" s="575">
        <f>C181</f>
        <v>422</v>
      </c>
      <c r="F216" s="1430" t="s">
        <v>988</v>
      </c>
      <c r="G216" s="1431"/>
      <c r="H216" s="1431"/>
    </row>
    <row r="217" spans="1:11" ht="15" thickTop="1" x14ac:dyDescent="0.35">
      <c r="B217" s="512"/>
      <c r="C217" s="514"/>
      <c r="D217" s="514"/>
      <c r="E217" s="514"/>
      <c r="F217" s="514"/>
      <c r="G217" s="514"/>
      <c r="H217" s="514"/>
    </row>
    <row r="218" spans="1:11" x14ac:dyDescent="0.35">
      <c r="B218" s="1433" t="s">
        <v>989</v>
      </c>
      <c r="C218" s="1434"/>
      <c r="D218" s="1434"/>
      <c r="E218" s="1434"/>
      <c r="F218" s="1434"/>
      <c r="G218" s="1434"/>
      <c r="H218" s="514"/>
    </row>
    <row r="219" spans="1:11" x14ac:dyDescent="0.35">
      <c r="B219" s="512"/>
      <c r="C219" s="514"/>
      <c r="D219" s="514"/>
      <c r="E219" s="514"/>
      <c r="F219" s="514"/>
      <c r="G219" s="514"/>
      <c r="H219" s="514"/>
    </row>
    <row r="220" spans="1:11" x14ac:dyDescent="0.35">
      <c r="B220" s="576"/>
      <c r="C220" s="577"/>
      <c r="D220" s="1434"/>
      <c r="E220" s="1434"/>
      <c r="F220" s="577"/>
      <c r="G220" s="577"/>
      <c r="H220" s="514"/>
    </row>
    <row r="221" spans="1:11" x14ac:dyDescent="0.35">
      <c r="B221" s="512"/>
      <c r="C221" s="513"/>
      <c r="D221" s="513"/>
      <c r="E221" s="513"/>
      <c r="F221" s="513"/>
      <c r="G221" s="513"/>
      <c r="H221" s="514"/>
    </row>
    <row r="222" spans="1:11" x14ac:dyDescent="0.35">
      <c r="B222" s="512"/>
      <c r="C222" s="514"/>
      <c r="D222" s="514"/>
      <c r="E222" s="514"/>
      <c r="F222" s="514"/>
      <c r="G222" s="514"/>
      <c r="H222" s="514"/>
    </row>
    <row r="223" spans="1:11" x14ac:dyDescent="0.35">
      <c r="B223" s="512"/>
      <c r="C223" s="514"/>
      <c r="D223" s="1432"/>
      <c r="E223" s="1432"/>
      <c r="F223" s="1432"/>
      <c r="G223" s="1432"/>
      <c r="H223" s="514"/>
    </row>
    <row r="224" spans="1:11" x14ac:dyDescent="0.35">
      <c r="B224" s="512"/>
      <c r="C224" s="514"/>
      <c r="D224" s="1432"/>
      <c r="E224" s="1432"/>
      <c r="F224" s="1432"/>
      <c r="G224" s="1432"/>
      <c r="H224" s="514"/>
    </row>
    <row r="225" spans="2:8" x14ac:dyDescent="0.35">
      <c r="B225" s="512"/>
      <c r="C225" s="514"/>
      <c r="D225" s="1432"/>
      <c r="E225" s="1432"/>
      <c r="F225" s="1432"/>
      <c r="G225" s="1432"/>
      <c r="H225" s="514"/>
    </row>
  </sheetData>
  <mergeCells count="153">
    <mergeCell ref="D223:G223"/>
    <mergeCell ref="D224:G224"/>
    <mergeCell ref="D225:G225"/>
    <mergeCell ref="A215:A216"/>
    <mergeCell ref="C215:D215"/>
    <mergeCell ref="F215:H215"/>
    <mergeCell ref="C216:D216"/>
    <mergeCell ref="F216:H216"/>
    <mergeCell ref="B218:G218"/>
    <mergeCell ref="D220:E220"/>
    <mergeCell ref="B187:B206"/>
    <mergeCell ref="B210:G210"/>
    <mergeCell ref="C212:D212"/>
    <mergeCell ref="F212:H212"/>
    <mergeCell ref="A213:A214"/>
    <mergeCell ref="C213:D213"/>
    <mergeCell ref="F213:H213"/>
    <mergeCell ref="C214:D214"/>
    <mergeCell ref="F214:H214"/>
    <mergeCell ref="B183:G183"/>
    <mergeCell ref="B184:H184"/>
    <mergeCell ref="D185:W185"/>
    <mergeCell ref="B109:B128"/>
    <mergeCell ref="B131:G131"/>
    <mergeCell ref="B132:H132"/>
    <mergeCell ref="D133:W133"/>
    <mergeCell ref="B135:B154"/>
    <mergeCell ref="B157:G157"/>
    <mergeCell ref="J131:K131"/>
    <mergeCell ref="J157:K157"/>
    <mergeCell ref="J183:K183"/>
    <mergeCell ref="D90:H90"/>
    <mergeCell ref="D91:H91"/>
    <mergeCell ref="D92:H92"/>
    <mergeCell ref="D93:H93"/>
    <mergeCell ref="D94:H94"/>
    <mergeCell ref="D95:H95"/>
    <mergeCell ref="B158:H158"/>
    <mergeCell ref="D159:W159"/>
    <mergeCell ref="B161:B180"/>
    <mergeCell ref="D102:H102"/>
    <mergeCell ref="D103:H103"/>
    <mergeCell ref="B104:H104"/>
    <mergeCell ref="B105:G105"/>
    <mergeCell ref="B106:H106"/>
    <mergeCell ref="D107:W107"/>
    <mergeCell ref="D96:H96"/>
    <mergeCell ref="D97:H97"/>
    <mergeCell ref="D98:H98"/>
    <mergeCell ref="D99:H99"/>
    <mergeCell ref="D100:H100"/>
    <mergeCell ref="D101:H101"/>
    <mergeCell ref="D80:H80"/>
    <mergeCell ref="D81:H81"/>
    <mergeCell ref="D83:H83"/>
    <mergeCell ref="D84:H84"/>
    <mergeCell ref="D85:H85"/>
    <mergeCell ref="D86:H86"/>
    <mergeCell ref="D87:H87"/>
    <mergeCell ref="D88:H88"/>
    <mergeCell ref="D89:H89"/>
    <mergeCell ref="D74:H74"/>
    <mergeCell ref="D75:H75"/>
    <mergeCell ref="D76:H76"/>
    <mergeCell ref="D77:H77"/>
    <mergeCell ref="D78:H78"/>
    <mergeCell ref="D79:H79"/>
    <mergeCell ref="D68:H68"/>
    <mergeCell ref="D69:H69"/>
    <mergeCell ref="D70:H70"/>
    <mergeCell ref="D71:H71"/>
    <mergeCell ref="D72:H72"/>
    <mergeCell ref="D73:H73"/>
    <mergeCell ref="D52:H52"/>
    <mergeCell ref="D53:H53"/>
    <mergeCell ref="D54:H54"/>
    <mergeCell ref="D55:H55"/>
    <mergeCell ref="D41:H41"/>
    <mergeCell ref="D42:H42"/>
    <mergeCell ref="D43:H43"/>
    <mergeCell ref="D44:H44"/>
    <mergeCell ref="D45:H45"/>
    <mergeCell ref="D46:H46"/>
    <mergeCell ref="D47:H47"/>
    <mergeCell ref="D48:H48"/>
    <mergeCell ref="D49:H49"/>
    <mergeCell ref="D51:H51"/>
    <mergeCell ref="D39:H39"/>
    <mergeCell ref="D40:H40"/>
    <mergeCell ref="D29:H29"/>
    <mergeCell ref="D30:H30"/>
    <mergeCell ref="D31:H31"/>
    <mergeCell ref="D32:H32"/>
    <mergeCell ref="D33:H33"/>
    <mergeCell ref="D34:H34"/>
    <mergeCell ref="D50:H50"/>
    <mergeCell ref="A2:I3"/>
    <mergeCell ref="A4:C4"/>
    <mergeCell ref="D4:G4"/>
    <mergeCell ref="J6:K6"/>
    <mergeCell ref="J24:K24"/>
    <mergeCell ref="J44:K44"/>
    <mergeCell ref="J64:K64"/>
    <mergeCell ref="J84:K84"/>
    <mergeCell ref="J7:K7"/>
    <mergeCell ref="J25:K25"/>
    <mergeCell ref="B6:G6"/>
    <mergeCell ref="B8:G8"/>
    <mergeCell ref="B9:G9"/>
    <mergeCell ref="B23:H23"/>
    <mergeCell ref="B24:B43"/>
    <mergeCell ref="D24:H24"/>
    <mergeCell ref="D25:H25"/>
    <mergeCell ref="D26:H26"/>
    <mergeCell ref="D27:H27"/>
    <mergeCell ref="D28:H28"/>
    <mergeCell ref="D35:H35"/>
    <mergeCell ref="D36:H36"/>
    <mergeCell ref="D37:H37"/>
    <mergeCell ref="D38:H38"/>
    <mergeCell ref="J45:K45"/>
    <mergeCell ref="J46:K46"/>
    <mergeCell ref="J66:K66"/>
    <mergeCell ref="J86:K86"/>
    <mergeCell ref="J105:K105"/>
    <mergeCell ref="J104:K104"/>
    <mergeCell ref="J130:K130"/>
    <mergeCell ref="J156:K156"/>
    <mergeCell ref="J182:K182"/>
    <mergeCell ref="D56:H56"/>
    <mergeCell ref="D57:H57"/>
    <mergeCell ref="D58:H58"/>
    <mergeCell ref="D82:H82"/>
    <mergeCell ref="B84:B93"/>
    <mergeCell ref="J210:K210"/>
    <mergeCell ref="J211:K211"/>
    <mergeCell ref="J184:K184"/>
    <mergeCell ref="J158:K158"/>
    <mergeCell ref="J132:K132"/>
    <mergeCell ref="J106:K106"/>
    <mergeCell ref="J85:K85"/>
    <mergeCell ref="J65:K65"/>
    <mergeCell ref="D59:H59"/>
    <mergeCell ref="D60:H60"/>
    <mergeCell ref="D61:H61"/>
    <mergeCell ref="D62:H62"/>
    <mergeCell ref="D63:H63"/>
    <mergeCell ref="B64:B83"/>
    <mergeCell ref="D64:H64"/>
    <mergeCell ref="D65:H65"/>
    <mergeCell ref="D66:H66"/>
    <mergeCell ref="D67:H67"/>
    <mergeCell ref="B44:B63"/>
  </mergeCells>
  <hyperlinks>
    <hyperlink ref="J6:K6" location="INDICE!A1" display="IR AL INDICE" xr:uid="{00000000-0004-0000-0C00-000000000000}"/>
    <hyperlink ref="J24:K24" location="INDICE!A1" display="IR AL INDICE" xr:uid="{00000000-0004-0000-0C00-000001000000}"/>
    <hyperlink ref="J44:K44" location="INDICE!A1" display="IR AL INDICE" xr:uid="{00000000-0004-0000-0C00-000002000000}"/>
    <hyperlink ref="J64:K64" location="INDICE!A1" display="IR AL INDICE" xr:uid="{00000000-0004-0000-0C00-000003000000}"/>
    <hyperlink ref="J84:K84" location="INDICE!A1" display="IR AL INDICE" xr:uid="{00000000-0004-0000-0C00-000004000000}"/>
    <hyperlink ref="J105:K105" location="INDICE!A1" display="IR AL INDICE" xr:uid="{00000000-0004-0000-0C00-000005000000}"/>
    <hyperlink ref="J131:K131" location="INDICE!A1" display="IR AL INDICE" xr:uid="{00000000-0004-0000-0C00-000006000000}"/>
    <hyperlink ref="J157:K157" location="INDICE!A1" display="IR AL INDICE" xr:uid="{00000000-0004-0000-0C00-000007000000}"/>
    <hyperlink ref="J183:K183" location="INDICE!A1" display="IR AL INDICE" xr:uid="{00000000-0004-0000-0C00-000008000000}"/>
    <hyperlink ref="J210:K210" location="INDICE!A1" display="IR AL INDICE" xr:uid="{00000000-0004-0000-0C00-000009000000}"/>
    <hyperlink ref="J211:K211" location="'5.3 DOFA'!A1" display="IR AL INICIO" xr:uid="{00000000-0004-0000-0C00-00000A000000}"/>
    <hyperlink ref="J184:K184" location="'5.3 DOFA'!A1" display="IR AL INICIO" xr:uid="{00000000-0004-0000-0C00-00000B000000}"/>
    <hyperlink ref="J158:K158" location="'5.3 DOFA'!A1" display="IR AL INICIO" xr:uid="{00000000-0004-0000-0C00-00000C000000}"/>
    <hyperlink ref="J132:K132" location="'5.3 DOFA'!A1" display="IR AL INICIO" xr:uid="{00000000-0004-0000-0C00-00000D000000}"/>
    <hyperlink ref="J106:K106" location="'5.3 DOFA'!A1" display="IR AL INICIO" xr:uid="{00000000-0004-0000-0C00-00000E000000}"/>
    <hyperlink ref="J85:K85" location="'5.3 DOFA'!A1" display="IR AL INICIO" xr:uid="{00000000-0004-0000-0C00-00000F000000}"/>
    <hyperlink ref="J65:K65" location="'5.3 DOFA'!A1" display="IR AL INICIO" xr:uid="{00000000-0004-0000-0C00-000010000000}"/>
    <hyperlink ref="J45:K45" location="'5.3 DOFA'!A1" display="IR AL INICIO" xr:uid="{00000000-0004-0000-0C00-000011000000}"/>
    <hyperlink ref="J7:K7" location="'5.3 DOFA'!A212" display="IR AL FINAL" xr:uid="{00000000-0004-0000-0C00-000012000000}"/>
    <hyperlink ref="J25:K25" location="'5.3 DOFA'!A212" display="IR AL FINAL" xr:uid="{00000000-0004-0000-0C00-000013000000}"/>
    <hyperlink ref="J46:K46" location="'5.3 DOFA'!A212" display="IR AL FINAL" xr:uid="{00000000-0004-0000-0C00-000014000000}"/>
    <hyperlink ref="J66:K66" location="'5.3 DOFA'!A212" display="IR AL FINAL" xr:uid="{00000000-0004-0000-0C00-000015000000}"/>
    <hyperlink ref="J86:K86" location="'5.3 DOFA'!A212" display="IR AL FINAL" xr:uid="{00000000-0004-0000-0C00-000016000000}"/>
    <hyperlink ref="J104:K104" location="'5.3 DOFA'!A212" display="IR AL FINAL" xr:uid="{00000000-0004-0000-0C00-000017000000}"/>
    <hyperlink ref="J130:K130" location="'5.3 DOFA'!A212" display="IR AL FINAL" xr:uid="{00000000-0004-0000-0C00-000018000000}"/>
    <hyperlink ref="J156:K156" location="'5.3 DOFA'!A212" display="IR AL FINAL" xr:uid="{00000000-0004-0000-0C00-000019000000}"/>
    <hyperlink ref="J182:K182" location="'5.3 DOFA'!A212" display="IR AL FINAL" xr:uid="{00000000-0004-0000-0C00-00001A000000}"/>
  </hyperlinks>
  <pageMargins left="0.7" right="0.7" top="0.75" bottom="0.75" header="0.3" footer="0.3"/>
  <drawing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tabColor theme="7" tint="0.39997558519241921"/>
  </sheetPr>
  <dimension ref="A2:H26"/>
  <sheetViews>
    <sheetView topLeftCell="A4" workbookViewId="0">
      <selection activeCell="A11" sqref="A11:B11"/>
    </sheetView>
  </sheetViews>
  <sheetFormatPr baseColWidth="10" defaultRowHeight="14.5" x14ac:dyDescent="0.35"/>
  <cols>
    <col min="1" max="1" width="35.453125" customWidth="1"/>
    <col min="2" max="2" width="30.54296875" customWidth="1"/>
    <col min="3" max="3" width="1.54296875" customWidth="1"/>
    <col min="4" max="5" width="30.54296875" customWidth="1"/>
  </cols>
  <sheetData>
    <row r="2" spans="1:8" ht="33" thickBot="1" x14ac:dyDescent="0.9">
      <c r="A2" s="1443" t="s">
        <v>782</v>
      </c>
      <c r="B2" s="1443"/>
      <c r="C2" s="1443"/>
      <c r="D2" s="1443"/>
      <c r="E2" s="1443"/>
    </row>
    <row r="3" spans="1:8" ht="33.5" thickTop="1" thickBot="1" x14ac:dyDescent="0.9">
      <c r="A3" s="618" t="s">
        <v>1057</v>
      </c>
      <c r="B3" s="1446">
        <f>INDICE!I1</f>
        <v>0</v>
      </c>
      <c r="C3" s="1446"/>
      <c r="D3" s="1446"/>
      <c r="E3" s="1446"/>
      <c r="G3" s="838" t="s">
        <v>1069</v>
      </c>
      <c r="H3" s="839"/>
    </row>
    <row r="4" spans="1:8" ht="15" thickTop="1" x14ac:dyDescent="0.35">
      <c r="A4" s="122"/>
      <c r="B4" s="122"/>
      <c r="C4" s="122"/>
      <c r="D4" s="122"/>
      <c r="E4" s="122"/>
    </row>
    <row r="5" spans="1:8" x14ac:dyDescent="0.35">
      <c r="A5" s="122"/>
      <c r="B5" s="122"/>
      <c r="C5" s="122"/>
      <c r="D5" s="122"/>
      <c r="E5" s="122"/>
    </row>
    <row r="6" spans="1:8" ht="34" customHeight="1" x14ac:dyDescent="0.75">
      <c r="A6" s="1435" t="s">
        <v>783</v>
      </c>
      <c r="B6" s="1436"/>
      <c r="C6" s="122"/>
      <c r="D6" s="1441" t="s">
        <v>784</v>
      </c>
      <c r="E6" s="1442"/>
    </row>
    <row r="7" spans="1:8" ht="21" x14ac:dyDescent="0.55000000000000004">
      <c r="A7" s="1437">
        <v>1</v>
      </c>
      <c r="B7" s="1438"/>
      <c r="C7" s="122"/>
      <c r="D7" s="1444">
        <v>1</v>
      </c>
      <c r="E7" s="1445"/>
    </row>
    <row r="8" spans="1:8" ht="21" x14ac:dyDescent="0.55000000000000004">
      <c r="A8" s="1439">
        <v>2</v>
      </c>
      <c r="B8" s="1440"/>
      <c r="C8" s="122"/>
      <c r="D8" s="1447">
        <v>2</v>
      </c>
      <c r="E8" s="1448"/>
    </row>
    <row r="9" spans="1:8" ht="21" x14ac:dyDescent="0.55000000000000004">
      <c r="A9" s="1439">
        <v>3</v>
      </c>
      <c r="B9" s="1440"/>
      <c r="C9" s="122"/>
      <c r="D9" s="1444">
        <v>3</v>
      </c>
      <c r="E9" s="1445"/>
    </row>
    <row r="10" spans="1:8" ht="21" x14ac:dyDescent="0.55000000000000004">
      <c r="A10" s="1439">
        <v>4</v>
      </c>
      <c r="B10" s="1440"/>
      <c r="C10" s="122"/>
      <c r="D10" s="1447">
        <v>4</v>
      </c>
      <c r="E10" s="1448"/>
    </row>
    <row r="11" spans="1:8" ht="21" x14ac:dyDescent="0.55000000000000004">
      <c r="A11" s="1439">
        <v>5</v>
      </c>
      <c r="B11" s="1440"/>
      <c r="C11" s="122"/>
      <c r="D11" s="1444">
        <v>5</v>
      </c>
      <c r="E11" s="1445"/>
    </row>
    <row r="12" spans="1:8" ht="21" x14ac:dyDescent="0.55000000000000004">
      <c r="A12" s="1439">
        <v>6</v>
      </c>
      <c r="B12" s="1440"/>
      <c r="C12" s="122"/>
      <c r="D12" s="1447">
        <v>6</v>
      </c>
      <c r="E12" s="1448"/>
    </row>
    <row r="13" spans="1:8" ht="21" x14ac:dyDescent="0.55000000000000004">
      <c r="A13" s="1439">
        <v>7</v>
      </c>
      <c r="B13" s="1440"/>
      <c r="C13" s="122"/>
      <c r="D13" s="1444">
        <v>7</v>
      </c>
      <c r="E13" s="1445"/>
    </row>
    <row r="14" spans="1:8" ht="21" x14ac:dyDescent="0.55000000000000004">
      <c r="A14" s="1439">
        <v>8</v>
      </c>
      <c r="B14" s="1440"/>
      <c r="C14" s="122"/>
      <c r="D14" s="1447">
        <v>8</v>
      </c>
      <c r="E14" s="1448"/>
    </row>
    <row r="15" spans="1:8" ht="21" x14ac:dyDescent="0.55000000000000004">
      <c r="A15" s="1439">
        <v>9</v>
      </c>
      <c r="B15" s="1440"/>
      <c r="C15" s="122"/>
      <c r="D15" s="1444">
        <v>9</v>
      </c>
      <c r="E15" s="1445"/>
    </row>
    <row r="16" spans="1:8" ht="21" x14ac:dyDescent="0.55000000000000004">
      <c r="A16" s="1439">
        <v>10</v>
      </c>
      <c r="B16" s="1440"/>
      <c r="C16" s="122"/>
      <c r="D16" s="1447">
        <v>10</v>
      </c>
      <c r="E16" s="1448"/>
    </row>
    <row r="17" spans="1:5" ht="21" x14ac:dyDescent="0.55000000000000004">
      <c r="A17" s="1439">
        <v>11</v>
      </c>
      <c r="B17" s="1440"/>
      <c r="C17" s="122"/>
      <c r="D17" s="1444">
        <v>11</v>
      </c>
      <c r="E17" s="1445"/>
    </row>
    <row r="18" spans="1:5" ht="21" x14ac:dyDescent="0.55000000000000004">
      <c r="A18" s="1439">
        <v>12</v>
      </c>
      <c r="B18" s="1440"/>
      <c r="C18" s="122"/>
      <c r="D18" s="1447">
        <v>12</v>
      </c>
      <c r="E18" s="1448"/>
    </row>
    <row r="19" spans="1:5" ht="21" x14ac:dyDescent="0.55000000000000004">
      <c r="A19" s="1439">
        <v>13</v>
      </c>
      <c r="B19" s="1440"/>
      <c r="C19" s="122"/>
      <c r="D19" s="1444">
        <v>13</v>
      </c>
      <c r="E19" s="1445"/>
    </row>
    <row r="20" spans="1:5" ht="21" x14ac:dyDescent="0.55000000000000004">
      <c r="A20" s="1439">
        <v>14</v>
      </c>
      <c r="B20" s="1440"/>
      <c r="C20" s="122"/>
      <c r="D20" s="1447">
        <v>14</v>
      </c>
      <c r="E20" s="1448"/>
    </row>
    <row r="21" spans="1:5" ht="21" x14ac:dyDescent="0.55000000000000004">
      <c r="A21" s="1439">
        <v>15</v>
      </c>
      <c r="B21" s="1440"/>
      <c r="C21" s="122"/>
      <c r="D21" s="1444">
        <v>15</v>
      </c>
      <c r="E21" s="1445"/>
    </row>
    <row r="22" spans="1:5" ht="21" x14ac:dyDescent="0.55000000000000004">
      <c r="A22" s="1439">
        <v>16</v>
      </c>
      <c r="B22" s="1440"/>
      <c r="C22" s="122"/>
      <c r="D22" s="1447">
        <v>16</v>
      </c>
      <c r="E22" s="1448"/>
    </row>
    <row r="23" spans="1:5" ht="21" x14ac:dyDescent="0.55000000000000004">
      <c r="A23" s="1439">
        <v>17</v>
      </c>
      <c r="B23" s="1440"/>
      <c r="C23" s="122"/>
      <c r="D23" s="1444">
        <v>17</v>
      </c>
      <c r="E23" s="1445"/>
    </row>
    <row r="24" spans="1:5" ht="21" x14ac:dyDescent="0.55000000000000004">
      <c r="A24" s="1439">
        <v>18</v>
      </c>
      <c r="B24" s="1440"/>
      <c r="C24" s="122"/>
      <c r="D24" s="1447">
        <v>18</v>
      </c>
      <c r="E24" s="1448"/>
    </row>
    <row r="25" spans="1:5" ht="21" x14ac:dyDescent="0.55000000000000004">
      <c r="A25" s="1439">
        <v>19</v>
      </c>
      <c r="B25" s="1440"/>
      <c r="C25" s="122"/>
      <c r="D25" s="1444">
        <v>19</v>
      </c>
      <c r="E25" s="1445"/>
    </row>
    <row r="26" spans="1:5" ht="21" x14ac:dyDescent="0.55000000000000004">
      <c r="A26" s="1439">
        <v>20</v>
      </c>
      <c r="B26" s="1440"/>
      <c r="C26" s="122"/>
      <c r="D26" s="1447">
        <v>20</v>
      </c>
      <c r="E26" s="1448"/>
    </row>
  </sheetData>
  <mergeCells count="45">
    <mergeCell ref="D26:E26"/>
    <mergeCell ref="D20:E20"/>
    <mergeCell ref="D21:E21"/>
    <mergeCell ref="D22:E22"/>
    <mergeCell ref="D23:E23"/>
    <mergeCell ref="D24:E24"/>
    <mergeCell ref="D25:E25"/>
    <mergeCell ref="D19:E19"/>
    <mergeCell ref="D8:E8"/>
    <mergeCell ref="D9:E9"/>
    <mergeCell ref="D10:E10"/>
    <mergeCell ref="D11:E11"/>
    <mergeCell ref="D12:E12"/>
    <mergeCell ref="D13:E13"/>
    <mergeCell ref="D14:E14"/>
    <mergeCell ref="D15:E15"/>
    <mergeCell ref="D16:E16"/>
    <mergeCell ref="D17:E17"/>
    <mergeCell ref="D18:E18"/>
    <mergeCell ref="A24:B24"/>
    <mergeCell ref="A25:B25"/>
    <mergeCell ref="A26:B26"/>
    <mergeCell ref="A21:B21"/>
    <mergeCell ref="A22:B22"/>
    <mergeCell ref="A23:B23"/>
    <mergeCell ref="A19:B19"/>
    <mergeCell ref="A20:B20"/>
    <mergeCell ref="A15:B15"/>
    <mergeCell ref="A16:B16"/>
    <mergeCell ref="A17:B17"/>
    <mergeCell ref="A14:B14"/>
    <mergeCell ref="A9:B9"/>
    <mergeCell ref="A10:B10"/>
    <mergeCell ref="A11:B11"/>
    <mergeCell ref="A18:B18"/>
    <mergeCell ref="A2:E2"/>
    <mergeCell ref="D7:E7"/>
    <mergeCell ref="B3:E3"/>
    <mergeCell ref="A12:B12"/>
    <mergeCell ref="A13:B13"/>
    <mergeCell ref="G3:H3"/>
    <mergeCell ref="A6:B6"/>
    <mergeCell ref="A7:B7"/>
    <mergeCell ref="A8:B8"/>
    <mergeCell ref="D6:E6"/>
  </mergeCells>
  <hyperlinks>
    <hyperlink ref="G3:H3" location="INDICE!A1" display="IR AL INDICE" xr:uid="{00000000-0004-0000-0D00-000000000000}"/>
  </hyperlinks>
  <pageMargins left="0.7" right="0.7" top="0.75" bottom="0.75" header="0.3" footer="0.3"/>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tabColor theme="7" tint="0.39997558519241921"/>
  </sheetPr>
  <dimension ref="A1:K61"/>
  <sheetViews>
    <sheetView topLeftCell="A37" workbookViewId="0">
      <selection activeCell="B1" sqref="B1:H2"/>
    </sheetView>
  </sheetViews>
  <sheetFormatPr baseColWidth="10" defaultRowHeight="14.5" x14ac:dyDescent="0.35"/>
  <cols>
    <col min="3" max="3" width="20.54296875" customWidth="1"/>
    <col min="4" max="4" width="25.54296875" customWidth="1"/>
    <col min="5" max="5" width="16.54296875" customWidth="1"/>
    <col min="7" max="7" width="21.54296875" customWidth="1"/>
    <col min="8" max="8" width="16.54296875" customWidth="1"/>
  </cols>
  <sheetData>
    <row r="1" spans="1:11" x14ac:dyDescent="0.35">
      <c r="B1" s="1063" t="s">
        <v>1062</v>
      </c>
      <c r="C1" s="1063"/>
      <c r="D1" s="1063"/>
      <c r="E1" s="1063"/>
      <c r="F1" s="1063"/>
      <c r="G1" s="1063"/>
      <c r="H1" s="1063"/>
    </row>
    <row r="2" spans="1:11" x14ac:dyDescent="0.35">
      <c r="B2" s="1063"/>
      <c r="C2" s="1063"/>
      <c r="D2" s="1063"/>
      <c r="E2" s="1063"/>
      <c r="F2" s="1063"/>
      <c r="G2" s="1063"/>
      <c r="H2" s="1063"/>
    </row>
    <row r="4" spans="1:11" ht="15" thickBot="1" x14ac:dyDescent="0.4">
      <c r="B4" s="1449" t="s">
        <v>1057</v>
      </c>
      <c r="C4" s="1449"/>
      <c r="D4" s="1449">
        <f>INDICE!I1</f>
        <v>0</v>
      </c>
      <c r="E4" s="1449"/>
      <c r="F4" s="1449"/>
      <c r="G4" s="1449"/>
    </row>
    <row r="5" spans="1:11" ht="22" thickTop="1" thickBot="1" x14ac:dyDescent="0.6">
      <c r="A5" s="357"/>
      <c r="B5" s="358"/>
      <c r="C5" s="359"/>
      <c r="D5" s="1450" t="s">
        <v>785</v>
      </c>
      <c r="E5" s="1450"/>
      <c r="F5" s="1450"/>
      <c r="G5" s="360"/>
      <c r="H5" s="361" t="s">
        <v>786</v>
      </c>
      <c r="J5" s="838" t="s">
        <v>1069</v>
      </c>
      <c r="K5" s="839"/>
    </row>
    <row r="6" spans="1:11" ht="16.5" thickTop="1" x14ac:dyDescent="0.45">
      <c r="A6" s="181"/>
      <c r="B6" s="156"/>
      <c r="C6" s="156"/>
      <c r="D6" s="156"/>
      <c r="E6" s="156"/>
      <c r="F6" s="156"/>
      <c r="G6" s="156"/>
      <c r="H6" s="156"/>
    </row>
    <row r="7" spans="1:11" ht="16" x14ac:dyDescent="0.45">
      <c r="A7" s="181"/>
      <c r="B7" s="1451" t="s">
        <v>787</v>
      </c>
      <c r="C7" s="1452"/>
      <c r="D7" s="1455" t="s">
        <v>788</v>
      </c>
      <c r="E7" s="1457" t="s">
        <v>789</v>
      </c>
      <c r="F7" s="362" t="s">
        <v>790</v>
      </c>
      <c r="G7" s="363" t="s">
        <v>791</v>
      </c>
      <c r="H7" s="363" t="s">
        <v>792</v>
      </c>
    </row>
    <row r="8" spans="1:11" ht="23" x14ac:dyDescent="0.35">
      <c r="A8" s="364"/>
      <c r="B8" s="1453"/>
      <c r="C8" s="1454"/>
      <c r="D8" s="1456"/>
      <c r="E8" s="1458"/>
      <c r="F8" s="365" t="s">
        <v>793</v>
      </c>
      <c r="G8" s="366" t="s">
        <v>794</v>
      </c>
      <c r="H8" s="366" t="s">
        <v>795</v>
      </c>
    </row>
    <row r="9" spans="1:11" ht="16" x14ac:dyDescent="0.45">
      <c r="A9" s="181"/>
      <c r="B9" s="1459">
        <v>1</v>
      </c>
      <c r="C9" s="1461" t="s">
        <v>796</v>
      </c>
      <c r="D9" s="1463" t="s">
        <v>797</v>
      </c>
      <c r="E9" s="1463" t="s">
        <v>798</v>
      </c>
      <c r="F9" s="1465">
        <v>0.2</v>
      </c>
      <c r="G9" s="367" t="s">
        <v>799</v>
      </c>
      <c r="H9" s="368">
        <v>120</v>
      </c>
    </row>
    <row r="10" spans="1:11" ht="16" x14ac:dyDescent="0.45">
      <c r="A10" s="181"/>
      <c r="B10" s="1460"/>
      <c r="C10" s="1462"/>
      <c r="D10" s="1464"/>
      <c r="E10" s="1464"/>
      <c r="F10" s="1466"/>
      <c r="G10" s="369" t="s">
        <v>800</v>
      </c>
      <c r="H10" s="370">
        <v>90</v>
      </c>
    </row>
    <row r="11" spans="1:11" ht="16" x14ac:dyDescent="0.45">
      <c r="A11" s="181"/>
      <c r="B11" s="371"/>
      <c r="C11" s="1467" t="s">
        <v>801</v>
      </c>
      <c r="D11" s="1464"/>
      <c r="E11" s="1464"/>
      <c r="F11" s="1466"/>
      <c r="G11" s="372" t="s">
        <v>802</v>
      </c>
      <c r="H11" s="373">
        <v>180</v>
      </c>
    </row>
    <row r="12" spans="1:11" ht="16" x14ac:dyDescent="0.45">
      <c r="A12" s="181"/>
      <c r="B12" s="371"/>
      <c r="C12" s="1467"/>
      <c r="D12" s="1464"/>
      <c r="E12" s="1464"/>
      <c r="F12" s="1468"/>
      <c r="G12" s="374"/>
      <c r="H12" s="375"/>
    </row>
    <row r="13" spans="1:11" ht="16" x14ac:dyDescent="0.45">
      <c r="A13" s="181"/>
      <c r="B13" s="371"/>
      <c r="C13" s="1467"/>
      <c r="D13" s="1464"/>
      <c r="E13" s="1464"/>
      <c r="F13" s="1466"/>
      <c r="G13" s="369"/>
      <c r="H13" s="370"/>
    </row>
    <row r="14" spans="1:11" ht="16" x14ac:dyDescent="0.45">
      <c r="A14" s="181"/>
      <c r="B14" s="371"/>
      <c r="C14" s="1467"/>
      <c r="D14" s="1464"/>
      <c r="E14" s="1464"/>
      <c r="F14" s="1466"/>
      <c r="G14" s="372"/>
      <c r="H14" s="373"/>
    </row>
    <row r="15" spans="1:11" ht="16" x14ac:dyDescent="0.45">
      <c r="A15" s="181"/>
      <c r="B15" s="371"/>
      <c r="C15" s="1467"/>
      <c r="D15" s="1464"/>
      <c r="E15" s="1464"/>
      <c r="F15" s="1468"/>
      <c r="G15" s="374"/>
      <c r="H15" s="375"/>
    </row>
    <row r="16" spans="1:11" ht="16" x14ac:dyDescent="0.45">
      <c r="A16" s="181"/>
      <c r="B16" s="371"/>
      <c r="C16" s="1467"/>
      <c r="D16" s="1464"/>
      <c r="E16" s="1464"/>
      <c r="F16" s="1466"/>
      <c r="G16" s="369"/>
      <c r="H16" s="370"/>
    </row>
    <row r="17" spans="1:8" ht="16" x14ac:dyDescent="0.45">
      <c r="A17" s="181"/>
      <c r="B17" s="371"/>
      <c r="C17" s="1467"/>
      <c r="D17" s="1464"/>
      <c r="E17" s="1464"/>
      <c r="F17" s="1466"/>
      <c r="G17" s="372"/>
      <c r="H17" s="373"/>
    </row>
    <row r="18" spans="1:8" ht="16" x14ac:dyDescent="0.45">
      <c r="A18" s="181"/>
      <c r="B18" s="371"/>
      <c r="C18" s="1467"/>
      <c r="D18" s="1464"/>
      <c r="E18" s="1464"/>
      <c r="F18" s="1468"/>
      <c r="G18" s="374"/>
      <c r="H18" s="375"/>
    </row>
    <row r="19" spans="1:8" ht="16" x14ac:dyDescent="0.45">
      <c r="A19" s="181"/>
      <c r="B19" s="371"/>
      <c r="C19" s="1467"/>
      <c r="D19" s="1464"/>
      <c r="E19" s="1464"/>
      <c r="F19" s="1466"/>
      <c r="G19" s="369"/>
      <c r="H19" s="370"/>
    </row>
    <row r="20" spans="1:8" ht="17" thickBot="1" x14ac:dyDescent="0.5">
      <c r="A20" s="181"/>
      <c r="B20" s="376"/>
      <c r="C20" s="377"/>
      <c r="D20" s="1470"/>
      <c r="E20" s="1470"/>
      <c r="F20" s="1471"/>
      <c r="G20" s="378"/>
      <c r="H20" s="379"/>
    </row>
    <row r="21" spans="1:8" ht="16" x14ac:dyDescent="0.45">
      <c r="A21" s="181"/>
      <c r="B21" s="1459">
        <v>2</v>
      </c>
      <c r="C21" s="1461" t="s">
        <v>11</v>
      </c>
      <c r="D21" s="1469"/>
      <c r="E21" s="1469"/>
      <c r="F21" s="1468"/>
      <c r="G21" s="380"/>
      <c r="H21" s="381"/>
    </row>
    <row r="22" spans="1:8" ht="16" x14ac:dyDescent="0.45">
      <c r="A22" s="181"/>
      <c r="B22" s="1460"/>
      <c r="C22" s="1462"/>
      <c r="D22" s="1464"/>
      <c r="E22" s="1464"/>
      <c r="F22" s="1466"/>
      <c r="G22" s="369"/>
      <c r="H22" s="370"/>
    </row>
    <row r="23" spans="1:8" ht="16" x14ac:dyDescent="0.45">
      <c r="A23" s="181"/>
      <c r="B23" s="371"/>
      <c r="C23" s="1467" t="s">
        <v>803</v>
      </c>
      <c r="D23" s="1464"/>
      <c r="E23" s="1464"/>
      <c r="F23" s="1466"/>
      <c r="G23" s="372"/>
      <c r="H23" s="373"/>
    </row>
    <row r="24" spans="1:8" ht="16" x14ac:dyDescent="0.45">
      <c r="A24" s="181"/>
      <c r="B24" s="371"/>
      <c r="C24" s="1467"/>
      <c r="D24" s="1464"/>
      <c r="E24" s="1464"/>
      <c r="F24" s="1468"/>
      <c r="G24" s="374"/>
      <c r="H24" s="375"/>
    </row>
    <row r="25" spans="1:8" ht="16" x14ac:dyDescent="0.45">
      <c r="A25" s="181"/>
      <c r="B25" s="371"/>
      <c r="C25" s="1467"/>
      <c r="D25" s="1464"/>
      <c r="E25" s="1464"/>
      <c r="F25" s="1466"/>
      <c r="G25" s="369"/>
      <c r="H25" s="370"/>
    </row>
    <row r="26" spans="1:8" ht="16" x14ac:dyDescent="0.45">
      <c r="A26" s="181"/>
      <c r="B26" s="371"/>
      <c r="C26" s="1467"/>
      <c r="D26" s="1464"/>
      <c r="E26" s="1464"/>
      <c r="F26" s="1466"/>
      <c r="G26" s="372"/>
      <c r="H26" s="373"/>
    </row>
    <row r="27" spans="1:8" ht="16" x14ac:dyDescent="0.45">
      <c r="A27" s="181"/>
      <c r="B27" s="371"/>
      <c r="C27" s="1467"/>
      <c r="D27" s="1464"/>
      <c r="E27" s="1464"/>
      <c r="F27" s="1468"/>
      <c r="G27" s="374"/>
      <c r="H27" s="375"/>
    </row>
    <row r="28" spans="1:8" ht="16" x14ac:dyDescent="0.45">
      <c r="A28" s="181"/>
      <c r="B28" s="371"/>
      <c r="C28" s="1467"/>
      <c r="D28" s="1464"/>
      <c r="E28" s="1464"/>
      <c r="F28" s="1466"/>
      <c r="G28" s="369"/>
      <c r="H28" s="370"/>
    </row>
    <row r="29" spans="1:8" ht="16" x14ac:dyDescent="0.45">
      <c r="A29" s="181"/>
      <c r="B29" s="371"/>
      <c r="C29" s="1467"/>
      <c r="D29" s="1464"/>
      <c r="E29" s="1464"/>
      <c r="F29" s="1466"/>
      <c r="G29" s="372"/>
      <c r="H29" s="373"/>
    </row>
    <row r="30" spans="1:8" ht="16" x14ac:dyDescent="0.45">
      <c r="A30" s="181"/>
      <c r="B30" s="371"/>
      <c r="C30" s="1467"/>
      <c r="D30" s="1464"/>
      <c r="E30" s="1464"/>
      <c r="F30" s="1468"/>
      <c r="G30" s="374"/>
      <c r="H30" s="375"/>
    </row>
    <row r="31" spans="1:8" ht="16" x14ac:dyDescent="0.45">
      <c r="A31" s="181"/>
      <c r="B31" s="371"/>
      <c r="C31" s="1467"/>
      <c r="D31" s="1464"/>
      <c r="E31" s="1464"/>
      <c r="F31" s="1466"/>
      <c r="G31" s="369"/>
      <c r="H31" s="370"/>
    </row>
    <row r="32" spans="1:8" ht="17" thickBot="1" x14ac:dyDescent="0.5">
      <c r="A32" s="181"/>
      <c r="B32" s="376"/>
      <c r="C32" s="377"/>
      <c r="D32" s="1470"/>
      <c r="E32" s="1470"/>
      <c r="F32" s="1471"/>
      <c r="G32" s="378"/>
      <c r="H32" s="379"/>
    </row>
    <row r="33" spans="1:11" ht="16.5" thickBot="1" x14ac:dyDescent="0.5">
      <c r="A33" s="181"/>
      <c r="B33" s="382"/>
      <c r="C33" s="382"/>
      <c r="D33" s="382"/>
      <c r="E33" s="382"/>
      <c r="F33" s="382"/>
      <c r="G33" s="382"/>
      <c r="H33" s="382"/>
    </row>
    <row r="34" spans="1:11" ht="22" customHeight="1" thickTop="1" thickBot="1" x14ac:dyDescent="0.6">
      <c r="A34" s="383"/>
      <c r="B34" s="384"/>
      <c r="C34" s="385"/>
      <c r="D34" s="1472" t="s">
        <v>785</v>
      </c>
      <c r="E34" s="1472"/>
      <c r="F34" s="1472"/>
      <c r="G34" s="386"/>
      <c r="H34" s="387" t="s">
        <v>804</v>
      </c>
      <c r="J34" s="838" t="s">
        <v>1069</v>
      </c>
      <c r="K34" s="839"/>
    </row>
    <row r="35" spans="1:11" ht="16.5" thickTop="1" x14ac:dyDescent="0.45">
      <c r="A35" s="388"/>
      <c r="B35" s="156"/>
      <c r="C35" s="156"/>
      <c r="D35" s="156"/>
      <c r="E35" s="156"/>
      <c r="F35" s="156"/>
      <c r="G35" s="156"/>
      <c r="H35" s="156"/>
    </row>
    <row r="36" spans="1:11" ht="16" x14ac:dyDescent="0.45">
      <c r="A36" s="388"/>
      <c r="B36" s="1451" t="s">
        <v>787</v>
      </c>
      <c r="C36" s="1452"/>
      <c r="D36" s="1473" t="s">
        <v>788</v>
      </c>
      <c r="E36" s="1457" t="s">
        <v>789</v>
      </c>
      <c r="F36" s="362" t="s">
        <v>790</v>
      </c>
      <c r="G36" s="363" t="s">
        <v>791</v>
      </c>
      <c r="H36" s="363" t="s">
        <v>792</v>
      </c>
    </row>
    <row r="37" spans="1:11" ht="23" x14ac:dyDescent="0.35">
      <c r="A37" s="388"/>
      <c r="B37" s="1453"/>
      <c r="C37" s="1454"/>
      <c r="D37" s="1474"/>
      <c r="E37" s="1475"/>
      <c r="F37" s="365" t="s">
        <v>793</v>
      </c>
      <c r="G37" s="366" t="s">
        <v>794</v>
      </c>
      <c r="H37" s="366" t="s">
        <v>795</v>
      </c>
    </row>
    <row r="38" spans="1:11" ht="16" x14ac:dyDescent="0.45">
      <c r="A38" s="388"/>
      <c r="B38" s="1459">
        <v>3</v>
      </c>
      <c r="C38" s="1476" t="s">
        <v>805</v>
      </c>
      <c r="D38" s="1463"/>
      <c r="E38" s="1463"/>
      <c r="F38" s="1465"/>
      <c r="G38" s="367"/>
      <c r="H38" s="368"/>
    </row>
    <row r="39" spans="1:11" ht="16" x14ac:dyDescent="0.45">
      <c r="A39" s="388"/>
      <c r="B39" s="1460"/>
      <c r="C39" s="1462"/>
      <c r="D39" s="1464"/>
      <c r="E39" s="1464"/>
      <c r="F39" s="1466"/>
      <c r="G39" s="369"/>
      <c r="H39" s="370"/>
    </row>
    <row r="40" spans="1:11" ht="16" x14ac:dyDescent="0.45">
      <c r="A40" s="388"/>
      <c r="B40" s="371"/>
      <c r="C40" s="1462"/>
      <c r="D40" s="1464"/>
      <c r="E40" s="1464"/>
      <c r="F40" s="1466"/>
      <c r="G40" s="372"/>
      <c r="H40" s="373"/>
    </row>
    <row r="41" spans="1:11" ht="16" x14ac:dyDescent="0.45">
      <c r="A41" s="388"/>
      <c r="B41" s="371"/>
      <c r="C41" s="1467" t="s">
        <v>806</v>
      </c>
      <c r="D41" s="1464"/>
      <c r="E41" s="1464"/>
      <c r="F41" s="1468"/>
      <c r="G41" s="374"/>
      <c r="H41" s="375"/>
    </row>
    <row r="42" spans="1:11" ht="16" x14ac:dyDescent="0.45">
      <c r="A42" s="388"/>
      <c r="B42" s="371"/>
      <c r="C42" s="1467"/>
      <c r="D42" s="1464"/>
      <c r="E42" s="1464"/>
      <c r="F42" s="1466"/>
      <c r="G42" s="369"/>
      <c r="H42" s="370"/>
    </row>
    <row r="43" spans="1:11" ht="16" x14ac:dyDescent="0.45">
      <c r="A43" s="388"/>
      <c r="B43" s="371"/>
      <c r="C43" s="1467"/>
      <c r="D43" s="1464"/>
      <c r="E43" s="1464"/>
      <c r="F43" s="1466"/>
      <c r="G43" s="372"/>
      <c r="H43" s="373"/>
    </row>
    <row r="44" spans="1:11" ht="16" x14ac:dyDescent="0.45">
      <c r="A44" s="388"/>
      <c r="B44" s="371"/>
      <c r="C44" s="1467"/>
      <c r="D44" s="1464"/>
      <c r="E44" s="1464"/>
      <c r="F44" s="1468"/>
      <c r="G44" s="374"/>
      <c r="H44" s="375"/>
    </row>
    <row r="45" spans="1:11" ht="16" x14ac:dyDescent="0.45">
      <c r="A45" s="388"/>
      <c r="B45" s="371"/>
      <c r="C45" s="1467"/>
      <c r="D45" s="1464"/>
      <c r="E45" s="1464"/>
      <c r="F45" s="1466"/>
      <c r="G45" s="369"/>
      <c r="H45" s="370"/>
    </row>
    <row r="46" spans="1:11" ht="16" x14ac:dyDescent="0.45">
      <c r="A46" s="388"/>
      <c r="B46" s="371"/>
      <c r="C46" s="1467"/>
      <c r="D46" s="1464"/>
      <c r="E46" s="1464"/>
      <c r="F46" s="1466"/>
      <c r="G46" s="372"/>
      <c r="H46" s="373"/>
    </row>
    <row r="47" spans="1:11" ht="16" x14ac:dyDescent="0.45">
      <c r="A47" s="388"/>
      <c r="B47" s="371"/>
      <c r="C47" s="1467"/>
      <c r="D47" s="1464"/>
      <c r="E47" s="1464"/>
      <c r="F47" s="1468"/>
      <c r="G47" s="374"/>
      <c r="H47" s="375"/>
    </row>
    <row r="48" spans="1:11" ht="16" x14ac:dyDescent="0.45">
      <c r="A48" s="388"/>
      <c r="B48" s="371"/>
      <c r="C48" s="1467"/>
      <c r="D48" s="1464"/>
      <c r="E48" s="1464"/>
      <c r="F48" s="1466"/>
      <c r="G48" s="369"/>
      <c r="H48" s="370"/>
    </row>
    <row r="49" spans="1:8" ht="16.5" thickBot="1" x14ac:dyDescent="0.5">
      <c r="A49" s="388"/>
      <c r="B49" s="376"/>
      <c r="C49" s="1477"/>
      <c r="D49" s="1470"/>
      <c r="E49" s="1470"/>
      <c r="F49" s="1471"/>
      <c r="G49" s="378"/>
      <c r="H49" s="379"/>
    </row>
    <row r="50" spans="1:8" ht="16" x14ac:dyDescent="0.45">
      <c r="A50" s="388"/>
      <c r="B50" s="1459">
        <v>4</v>
      </c>
      <c r="C50" s="1478" t="s">
        <v>807</v>
      </c>
      <c r="D50" s="1469"/>
      <c r="E50" s="1469"/>
      <c r="F50" s="1468"/>
      <c r="G50" s="380"/>
      <c r="H50" s="381"/>
    </row>
    <row r="51" spans="1:8" ht="16" x14ac:dyDescent="0.45">
      <c r="A51" s="388"/>
      <c r="B51" s="1460"/>
      <c r="C51" s="1462"/>
      <c r="D51" s="1464"/>
      <c r="E51" s="1464"/>
      <c r="F51" s="1466"/>
      <c r="G51" s="369"/>
      <c r="H51" s="370"/>
    </row>
    <row r="52" spans="1:8" ht="16" x14ac:dyDescent="0.45">
      <c r="A52" s="388"/>
      <c r="B52" s="371"/>
      <c r="C52" s="1462"/>
      <c r="D52" s="1464"/>
      <c r="E52" s="1464"/>
      <c r="F52" s="1466"/>
      <c r="G52" s="372"/>
      <c r="H52" s="373"/>
    </row>
    <row r="53" spans="1:8" ht="16" x14ac:dyDescent="0.45">
      <c r="A53" s="388"/>
      <c r="B53" s="371"/>
      <c r="C53" s="1467" t="s">
        <v>808</v>
      </c>
      <c r="D53" s="1464"/>
      <c r="E53" s="1464"/>
      <c r="F53" s="1468"/>
      <c r="G53" s="374"/>
      <c r="H53" s="375"/>
    </row>
    <row r="54" spans="1:8" ht="16" x14ac:dyDescent="0.45">
      <c r="A54" s="388"/>
      <c r="B54" s="371"/>
      <c r="C54" s="1467"/>
      <c r="D54" s="1464"/>
      <c r="E54" s="1464"/>
      <c r="F54" s="1466"/>
      <c r="G54" s="369"/>
      <c r="H54" s="370"/>
    </row>
    <row r="55" spans="1:8" ht="16" x14ac:dyDescent="0.45">
      <c r="A55" s="388"/>
      <c r="B55" s="371"/>
      <c r="C55" s="1467"/>
      <c r="D55" s="1464"/>
      <c r="E55" s="1464"/>
      <c r="F55" s="1466"/>
      <c r="G55" s="372"/>
      <c r="H55" s="373"/>
    </row>
    <row r="56" spans="1:8" ht="16" x14ac:dyDescent="0.45">
      <c r="A56" s="388"/>
      <c r="B56" s="371"/>
      <c r="C56" s="1467"/>
      <c r="D56" s="1464"/>
      <c r="E56" s="1464"/>
      <c r="F56" s="1468"/>
      <c r="G56" s="374"/>
      <c r="H56" s="375"/>
    </row>
    <row r="57" spans="1:8" ht="16" x14ac:dyDescent="0.45">
      <c r="A57" s="388"/>
      <c r="B57" s="371"/>
      <c r="C57" s="1467"/>
      <c r="D57" s="1464"/>
      <c r="E57" s="1464"/>
      <c r="F57" s="1466"/>
      <c r="G57" s="369"/>
      <c r="H57" s="370"/>
    </row>
    <row r="58" spans="1:8" ht="16" x14ac:dyDescent="0.45">
      <c r="A58" s="388"/>
      <c r="B58" s="371"/>
      <c r="C58" s="1467"/>
      <c r="D58" s="1464"/>
      <c r="E58" s="1464"/>
      <c r="F58" s="1466"/>
      <c r="G58" s="372"/>
      <c r="H58" s="373"/>
    </row>
    <row r="59" spans="1:8" ht="16" x14ac:dyDescent="0.45">
      <c r="A59" s="388"/>
      <c r="B59" s="371"/>
      <c r="C59" s="1467"/>
      <c r="D59" s="1464"/>
      <c r="E59" s="1464"/>
      <c r="F59" s="1468"/>
      <c r="G59" s="374"/>
      <c r="H59" s="375"/>
    </row>
    <row r="60" spans="1:8" ht="16" x14ac:dyDescent="0.45">
      <c r="A60" s="388"/>
      <c r="B60" s="371"/>
      <c r="C60" s="1467"/>
      <c r="D60" s="1464"/>
      <c r="E60" s="1464"/>
      <c r="F60" s="1466"/>
      <c r="G60" s="369"/>
      <c r="H60" s="370"/>
    </row>
    <row r="61" spans="1:8" ht="16.5" thickBot="1" x14ac:dyDescent="0.5">
      <c r="A61" s="388"/>
      <c r="B61" s="376"/>
      <c r="C61" s="1477"/>
      <c r="D61" s="1470"/>
      <c r="E61" s="1470"/>
      <c r="F61" s="1471"/>
      <c r="G61" s="378"/>
      <c r="H61" s="379"/>
    </row>
  </sheetData>
  <mergeCells count="73">
    <mergeCell ref="B50:B51"/>
    <mergeCell ref="C50:C52"/>
    <mergeCell ref="D50:D52"/>
    <mergeCell ref="E50:E52"/>
    <mergeCell ref="F50:F52"/>
    <mergeCell ref="C53:C61"/>
    <mergeCell ref="D53:D55"/>
    <mergeCell ref="E53:E55"/>
    <mergeCell ref="F53:F55"/>
    <mergeCell ref="D56:D58"/>
    <mergeCell ref="E56:E58"/>
    <mergeCell ref="F56:F58"/>
    <mergeCell ref="D59:D61"/>
    <mergeCell ref="E59:E61"/>
    <mergeCell ref="F59:F61"/>
    <mergeCell ref="C41:C49"/>
    <mergeCell ref="D41:D43"/>
    <mergeCell ref="E41:E43"/>
    <mergeCell ref="F41:F43"/>
    <mergeCell ref="D44:D46"/>
    <mergeCell ref="E44:E46"/>
    <mergeCell ref="F44:F46"/>
    <mergeCell ref="D47:D49"/>
    <mergeCell ref="E47:E49"/>
    <mergeCell ref="F47:F49"/>
    <mergeCell ref="D34:F34"/>
    <mergeCell ref="B36:C37"/>
    <mergeCell ref="D36:D37"/>
    <mergeCell ref="E36:E37"/>
    <mergeCell ref="B38:B39"/>
    <mergeCell ref="C38:C40"/>
    <mergeCell ref="D38:D40"/>
    <mergeCell ref="E38:E40"/>
    <mergeCell ref="F38:F40"/>
    <mergeCell ref="D18:D20"/>
    <mergeCell ref="E18:E20"/>
    <mergeCell ref="F18:F20"/>
    <mergeCell ref="E24:E26"/>
    <mergeCell ref="F24:F26"/>
    <mergeCell ref="B21:B22"/>
    <mergeCell ref="C21:C22"/>
    <mergeCell ref="D21:D23"/>
    <mergeCell ref="E21:E23"/>
    <mergeCell ref="F21:F23"/>
    <mergeCell ref="C23:C31"/>
    <mergeCell ref="D24:D26"/>
    <mergeCell ref="D30:D32"/>
    <mergeCell ref="E30:E32"/>
    <mergeCell ref="F30:F32"/>
    <mergeCell ref="D27:D29"/>
    <mergeCell ref="E27:E29"/>
    <mergeCell ref="F27:F29"/>
    <mergeCell ref="E12:E14"/>
    <mergeCell ref="F12:F14"/>
    <mergeCell ref="D15:D17"/>
    <mergeCell ref="E15:E17"/>
    <mergeCell ref="F15:F17"/>
    <mergeCell ref="B1:H2"/>
    <mergeCell ref="B4:C4"/>
    <mergeCell ref="D4:G4"/>
    <mergeCell ref="J5:K5"/>
    <mergeCell ref="J34:K34"/>
    <mergeCell ref="D5:F5"/>
    <mergeCell ref="B7:C8"/>
    <mergeCell ref="D7:D8"/>
    <mergeCell ref="E7:E8"/>
    <mergeCell ref="B9:B10"/>
    <mergeCell ref="C9:C10"/>
    <mergeCell ref="D9:D11"/>
    <mergeCell ref="E9:E11"/>
    <mergeCell ref="F9:F11"/>
    <mergeCell ref="C11:C19"/>
    <mergeCell ref="D12:D14"/>
  </mergeCells>
  <conditionalFormatting sqref="H9:H20">
    <cfRule type="dataBar" priority="6">
      <dataBar>
        <cfvo type="min"/>
        <cfvo type="max"/>
        <color theme="6" tint="0.39997558519241921"/>
      </dataBar>
    </cfRule>
  </conditionalFormatting>
  <conditionalFormatting sqref="H21:H32">
    <cfRule type="dataBar" priority="5">
      <dataBar>
        <cfvo type="min"/>
        <cfvo type="max"/>
        <color theme="6" tint="0.39997558519241921"/>
      </dataBar>
    </cfRule>
  </conditionalFormatting>
  <conditionalFormatting sqref="H38:H49">
    <cfRule type="dataBar" priority="4">
      <dataBar>
        <cfvo type="min"/>
        <cfvo type="max"/>
        <color theme="2" tint="-0.249977111117893"/>
      </dataBar>
    </cfRule>
  </conditionalFormatting>
  <conditionalFormatting sqref="H50:H61">
    <cfRule type="dataBar" priority="3">
      <dataBar>
        <cfvo type="min"/>
        <cfvo type="max"/>
        <color theme="2" tint="-0.249977111117893"/>
      </dataBar>
    </cfRule>
  </conditionalFormatting>
  <conditionalFormatting sqref="H38:H49">
    <cfRule type="dataBar" priority="2">
      <dataBar>
        <cfvo type="min"/>
        <cfvo type="max"/>
        <color theme="6" tint="0.39997558519241921"/>
      </dataBar>
    </cfRule>
  </conditionalFormatting>
  <conditionalFormatting sqref="H50:H61">
    <cfRule type="dataBar" priority="1">
      <dataBar>
        <cfvo type="min"/>
        <cfvo type="max"/>
        <color theme="6" tint="0.39997558519241921"/>
      </dataBar>
    </cfRule>
  </conditionalFormatting>
  <hyperlinks>
    <hyperlink ref="J5:K5" location="INDICE!A1" display="IR AL INDICE" xr:uid="{00000000-0004-0000-0E00-000000000000}"/>
    <hyperlink ref="J34:K34" location="INDICE!A1" display="IR AL INDICE" xr:uid="{00000000-0004-0000-0E00-000001000000}"/>
  </hyperlinks>
  <pageMargins left="0.7" right="0.7" top="0.75" bottom="0.75" header="0.3" footer="0.3"/>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tabColor rgb="FF92D050"/>
  </sheetPr>
  <dimension ref="A1:P192"/>
  <sheetViews>
    <sheetView workbookViewId="0">
      <selection activeCell="K10" sqref="K10:K15"/>
    </sheetView>
  </sheetViews>
  <sheetFormatPr baseColWidth="10" defaultRowHeight="14.5" x14ac:dyDescent="0.35"/>
  <cols>
    <col min="2" max="3" width="21.54296875" customWidth="1"/>
    <col min="4" max="4" width="39.54296875" customWidth="1"/>
    <col min="5" max="5" width="16.54296875" customWidth="1"/>
    <col min="9" max="10" width="12.54296875" customWidth="1"/>
    <col min="15" max="15" width="12.7265625" customWidth="1"/>
    <col min="16" max="16" width="38.1796875" customWidth="1"/>
  </cols>
  <sheetData>
    <row r="1" spans="1:16" ht="15" thickBot="1" x14ac:dyDescent="0.4">
      <c r="B1" s="1063" t="s">
        <v>1063</v>
      </c>
      <c r="C1" s="1063"/>
      <c r="D1" s="1063"/>
      <c r="E1" s="1063"/>
      <c r="F1" s="1063"/>
      <c r="G1" s="1063"/>
      <c r="H1" s="1063"/>
    </row>
    <row r="2" spans="1:16" ht="15.5" thickTop="1" thickBot="1" x14ac:dyDescent="0.4">
      <c r="B2" s="1063"/>
      <c r="C2" s="1063"/>
      <c r="D2" s="1063"/>
      <c r="E2" s="1063"/>
      <c r="F2" s="1063"/>
      <c r="G2" s="1063"/>
      <c r="H2" s="1063"/>
      <c r="I2" s="838" t="s">
        <v>1069</v>
      </c>
      <c r="J2" s="839"/>
    </row>
    <row r="3" spans="1:16" ht="15" thickTop="1" x14ac:dyDescent="0.35">
      <c r="I3" s="1567" t="s">
        <v>865</v>
      </c>
      <c r="J3" s="1567"/>
      <c r="K3" s="1568">
        <f>K7+K39+K70+K101+K132+K164</f>
        <v>1</v>
      </c>
      <c r="L3" s="1568"/>
      <c r="M3" s="1568"/>
      <c r="N3" s="1567" t="s">
        <v>866</v>
      </c>
      <c r="O3" s="1567"/>
      <c r="P3" s="1566">
        <f>N34+N66+N97+N128+N159+N191</f>
        <v>41.907499999999999</v>
      </c>
    </row>
    <row r="4" spans="1:16" x14ac:dyDescent="0.35">
      <c r="B4" s="1449" t="s">
        <v>1057</v>
      </c>
      <c r="C4" s="1449"/>
      <c r="D4" s="1449">
        <f>INDICE!I1</f>
        <v>0</v>
      </c>
      <c r="E4" s="1449"/>
      <c r="F4" s="1449"/>
      <c r="G4" s="1449"/>
      <c r="I4" s="1567"/>
      <c r="J4" s="1567"/>
      <c r="K4" s="1568"/>
      <c r="L4" s="1568"/>
      <c r="M4" s="1568"/>
      <c r="N4" s="1567"/>
      <c r="O4" s="1567"/>
      <c r="P4" s="1566"/>
    </row>
    <row r="5" spans="1:16" ht="21" x14ac:dyDescent="0.55000000000000004">
      <c r="A5" s="358"/>
      <c r="B5" s="359"/>
      <c r="C5" s="1450" t="s">
        <v>809</v>
      </c>
      <c r="D5" s="1450"/>
      <c r="E5" s="360"/>
      <c r="F5" s="389"/>
      <c r="G5" s="390"/>
      <c r="H5" s="391">
        <v>1</v>
      </c>
      <c r="I5" s="1567"/>
      <c r="J5" s="1567"/>
      <c r="K5" s="1568"/>
      <c r="L5" s="1568"/>
      <c r="M5" s="1568"/>
      <c r="N5" s="1567"/>
      <c r="O5" s="1567"/>
      <c r="P5" s="1566"/>
    </row>
    <row r="6" spans="1:16" ht="16.5" thickBot="1" x14ac:dyDescent="0.5">
      <c r="A6" s="156"/>
      <c r="B6" s="156"/>
      <c r="C6" s="156"/>
      <c r="D6" s="156"/>
      <c r="E6" s="156"/>
      <c r="F6" s="156"/>
      <c r="G6" s="156"/>
      <c r="H6" s="156"/>
    </row>
    <row r="7" spans="1:16" ht="33.5" thickTop="1" x14ac:dyDescent="0.35">
      <c r="A7" s="405" t="s">
        <v>829</v>
      </c>
      <c r="B7" s="1550" t="str">
        <f>'4.4 GE-MCK'!D8</f>
        <v>Uno</v>
      </c>
      <c r="C7" s="1551"/>
      <c r="D7" s="406" t="s">
        <v>810</v>
      </c>
      <c r="E7" s="1497"/>
      <c r="F7" s="1497"/>
      <c r="G7" s="1497"/>
      <c r="H7" s="1497"/>
      <c r="I7" s="1527" t="s">
        <v>855</v>
      </c>
      <c r="J7" s="1528"/>
      <c r="K7" s="1521">
        <v>0.2</v>
      </c>
      <c r="L7" s="1522"/>
      <c r="M7" s="1523"/>
      <c r="N7" s="1554" t="s">
        <v>859</v>
      </c>
      <c r="O7" s="1528"/>
      <c r="P7" s="1545">
        <v>0.7</v>
      </c>
    </row>
    <row r="8" spans="1:16" ht="16.5" thickBot="1" x14ac:dyDescent="0.5">
      <c r="A8" s="1479" t="s">
        <v>811</v>
      </c>
      <c r="B8" s="1480"/>
      <c r="C8" s="1480" t="s">
        <v>812</v>
      </c>
      <c r="D8" s="1480"/>
      <c r="E8" s="1483" t="s">
        <v>813</v>
      </c>
      <c r="F8" s="1485" t="s">
        <v>814</v>
      </c>
      <c r="G8" s="1485"/>
      <c r="H8" s="1486"/>
      <c r="I8" s="1529"/>
      <c r="J8" s="1530"/>
      <c r="K8" s="1524"/>
      <c r="L8" s="1525"/>
      <c r="M8" s="1526"/>
      <c r="N8" s="1555"/>
      <c r="O8" s="1530"/>
      <c r="P8" s="1546"/>
    </row>
    <row r="9" spans="1:16" ht="41.5" thickTop="1" thickBot="1" x14ac:dyDescent="0.45">
      <c r="A9" s="1481"/>
      <c r="B9" s="1482"/>
      <c r="C9" s="1482"/>
      <c r="D9" s="1482"/>
      <c r="E9" s="1484"/>
      <c r="F9" s="408" t="s">
        <v>815</v>
      </c>
      <c r="G9" s="408" t="s">
        <v>816</v>
      </c>
      <c r="H9" s="481" t="s">
        <v>817</v>
      </c>
      <c r="I9" s="486" t="s">
        <v>854</v>
      </c>
      <c r="J9" s="487" t="s">
        <v>848</v>
      </c>
      <c r="K9" s="488" t="s">
        <v>856</v>
      </c>
      <c r="L9" s="488" t="s">
        <v>849</v>
      </c>
      <c r="M9" s="486" t="s">
        <v>850</v>
      </c>
      <c r="N9" s="489" t="s">
        <v>851</v>
      </c>
      <c r="O9" s="490" t="s">
        <v>852</v>
      </c>
      <c r="P9" s="486" t="s">
        <v>853</v>
      </c>
    </row>
    <row r="10" spans="1:16" ht="17.5" customHeight="1" thickTop="1" thickBot="1" x14ac:dyDescent="0.45">
      <c r="A10" s="1535">
        <v>1</v>
      </c>
      <c r="B10" s="1495" t="s">
        <v>818</v>
      </c>
      <c r="C10" s="1499" t="s">
        <v>797</v>
      </c>
      <c r="D10" s="409" t="s">
        <v>799</v>
      </c>
      <c r="E10" s="1500" t="s">
        <v>798</v>
      </c>
      <c r="F10" s="1501">
        <v>0.01</v>
      </c>
      <c r="G10" s="1501">
        <v>0.03</v>
      </c>
      <c r="H10" s="1502">
        <v>0.05</v>
      </c>
      <c r="I10" s="1511">
        <v>0.3</v>
      </c>
      <c r="J10" s="497">
        <v>0.25</v>
      </c>
      <c r="K10" s="1513">
        <f>SUM(J10:J15)</f>
        <v>1</v>
      </c>
      <c r="L10" s="498">
        <v>6</v>
      </c>
      <c r="M10" s="1516">
        <f>(J10*L10)+(J11*L11)+(J12*L12)+(J13*L13)+(J14*L14)+(J15*L15)</f>
        <v>7.8</v>
      </c>
      <c r="N10" s="1516">
        <f>I10*M10</f>
        <v>2.34</v>
      </c>
      <c r="O10" s="1547">
        <f>(10*I10)*$P$7</f>
        <v>2.0999999999999996</v>
      </c>
      <c r="P10" s="485" t="s">
        <v>861</v>
      </c>
    </row>
    <row r="11" spans="1:16" ht="17.5" customHeight="1" thickTop="1" thickBot="1" x14ac:dyDescent="0.45">
      <c r="A11" s="1536"/>
      <c r="B11" s="1490"/>
      <c r="C11" s="1491"/>
      <c r="D11" s="394" t="s">
        <v>800</v>
      </c>
      <c r="E11" s="1464"/>
      <c r="F11" s="1466"/>
      <c r="G11" s="1466"/>
      <c r="H11" s="1488"/>
      <c r="I11" s="1508"/>
      <c r="J11" s="499">
        <v>0.15</v>
      </c>
      <c r="K11" s="1514"/>
      <c r="L11" s="498">
        <v>8</v>
      </c>
      <c r="M11" s="1517"/>
      <c r="N11" s="1517"/>
      <c r="O11" s="1548"/>
      <c r="P11" s="482" t="s">
        <v>861</v>
      </c>
    </row>
    <row r="12" spans="1:16" ht="16" customHeight="1" thickTop="1" thickBot="1" x14ac:dyDescent="0.45">
      <c r="A12" s="1536"/>
      <c r="B12" s="1490"/>
      <c r="C12" s="1469"/>
      <c r="D12" s="395" t="s">
        <v>802</v>
      </c>
      <c r="E12" s="1464"/>
      <c r="F12" s="1466"/>
      <c r="G12" s="1466"/>
      <c r="H12" s="1488"/>
      <c r="I12" s="1508"/>
      <c r="J12" s="499">
        <v>0.2</v>
      </c>
      <c r="K12" s="1514"/>
      <c r="L12" s="498">
        <v>9</v>
      </c>
      <c r="M12" s="1517"/>
      <c r="N12" s="1517"/>
      <c r="O12" s="1548"/>
      <c r="P12" s="482" t="s">
        <v>861</v>
      </c>
    </row>
    <row r="13" spans="1:16" ht="16" customHeight="1" thickTop="1" thickBot="1" x14ac:dyDescent="0.45">
      <c r="A13" s="1536"/>
      <c r="B13" s="1490"/>
      <c r="C13" s="1494" t="s">
        <v>819</v>
      </c>
      <c r="D13" s="396" t="s">
        <v>820</v>
      </c>
      <c r="E13" s="1464" t="s">
        <v>821</v>
      </c>
      <c r="F13" s="1468">
        <v>-0.03</v>
      </c>
      <c r="G13" s="1468">
        <v>-0.05</v>
      </c>
      <c r="H13" s="1487">
        <v>-0.1</v>
      </c>
      <c r="I13" s="1508"/>
      <c r="J13" s="499">
        <v>0.2</v>
      </c>
      <c r="K13" s="1514"/>
      <c r="L13" s="498">
        <v>8</v>
      </c>
      <c r="M13" s="1517"/>
      <c r="N13" s="1517"/>
      <c r="O13" s="1548"/>
      <c r="P13" s="482" t="s">
        <v>860</v>
      </c>
    </row>
    <row r="14" spans="1:16" ht="16" customHeight="1" thickTop="1" thickBot="1" x14ac:dyDescent="0.45">
      <c r="A14" s="1536"/>
      <c r="B14" s="1490"/>
      <c r="C14" s="1491"/>
      <c r="D14" s="394" t="s">
        <v>822</v>
      </c>
      <c r="E14" s="1464"/>
      <c r="F14" s="1466"/>
      <c r="G14" s="1466"/>
      <c r="H14" s="1488"/>
      <c r="I14" s="1508"/>
      <c r="J14" s="499">
        <v>0.1</v>
      </c>
      <c r="K14" s="1514"/>
      <c r="L14" s="498">
        <v>8</v>
      </c>
      <c r="M14" s="1517"/>
      <c r="N14" s="1517"/>
      <c r="O14" s="1548"/>
      <c r="P14" s="482" t="s">
        <v>862</v>
      </c>
    </row>
    <row r="15" spans="1:16" ht="16" customHeight="1" thickTop="1" thickBot="1" x14ac:dyDescent="0.45">
      <c r="A15" s="1537"/>
      <c r="B15" s="1496"/>
      <c r="C15" s="1503"/>
      <c r="D15" s="410" t="s">
        <v>823</v>
      </c>
      <c r="E15" s="1504"/>
      <c r="F15" s="1505"/>
      <c r="G15" s="1505"/>
      <c r="H15" s="1489"/>
      <c r="I15" s="1512"/>
      <c r="J15" s="500">
        <v>0.1</v>
      </c>
      <c r="K15" s="1515"/>
      <c r="L15" s="498">
        <v>9</v>
      </c>
      <c r="M15" s="1518"/>
      <c r="N15" s="1518"/>
      <c r="O15" s="1549"/>
      <c r="P15" s="491" t="s">
        <v>862</v>
      </c>
    </row>
    <row r="16" spans="1:16" ht="17.5" customHeight="1" thickTop="1" thickBot="1" x14ac:dyDescent="0.45">
      <c r="A16" s="1536">
        <f>A10+1</f>
        <v>2</v>
      </c>
      <c r="B16" s="1490"/>
      <c r="C16" s="1491"/>
      <c r="D16" s="392"/>
      <c r="E16" s="1469"/>
      <c r="F16" s="1492"/>
      <c r="G16" s="1492"/>
      <c r="H16" s="1493"/>
      <c r="I16" s="1507">
        <v>0.25</v>
      </c>
      <c r="J16" s="497">
        <v>0.25</v>
      </c>
      <c r="K16" s="1513">
        <f t="shared" ref="K16" si="0">SUM(J16:J21)</f>
        <v>1</v>
      </c>
      <c r="L16" s="498">
        <v>7</v>
      </c>
      <c r="M16" s="1516">
        <f>(J16*L16)+(J17*L17)+(J18*L18)+(J19*L19)+(J20*L20)+(J21*L21)</f>
        <v>8</v>
      </c>
      <c r="N16" s="1516">
        <f t="shared" ref="N16" si="1">I16*M16</f>
        <v>2</v>
      </c>
      <c r="O16" s="1557">
        <f t="shared" ref="O16" si="2">(10*I16)*$P$7</f>
        <v>1.75</v>
      </c>
      <c r="P16" s="492"/>
    </row>
    <row r="17" spans="1:16" ht="17.5" customHeight="1" thickTop="1" thickBot="1" x14ac:dyDescent="0.45">
      <c r="A17" s="1536"/>
      <c r="B17" s="1490"/>
      <c r="C17" s="1491"/>
      <c r="D17" s="394"/>
      <c r="E17" s="1464"/>
      <c r="F17" s="1466"/>
      <c r="G17" s="1466"/>
      <c r="H17" s="1488"/>
      <c r="I17" s="1508"/>
      <c r="J17" s="499">
        <v>0.15</v>
      </c>
      <c r="K17" s="1514"/>
      <c r="L17" s="498">
        <v>7</v>
      </c>
      <c r="M17" s="1517"/>
      <c r="N17" s="1517"/>
      <c r="O17" s="1548"/>
      <c r="P17" s="482"/>
    </row>
    <row r="18" spans="1:16" ht="16" customHeight="1" thickTop="1" thickBot="1" x14ac:dyDescent="0.45">
      <c r="A18" s="1536"/>
      <c r="B18" s="1490"/>
      <c r="C18" s="1469"/>
      <c r="D18" s="395"/>
      <c r="E18" s="1464"/>
      <c r="F18" s="1466"/>
      <c r="G18" s="1466"/>
      <c r="H18" s="1488"/>
      <c r="I18" s="1508"/>
      <c r="J18" s="499">
        <v>0.2</v>
      </c>
      <c r="K18" s="1514"/>
      <c r="L18" s="498">
        <v>8</v>
      </c>
      <c r="M18" s="1517"/>
      <c r="N18" s="1517"/>
      <c r="O18" s="1548"/>
      <c r="P18" s="482"/>
    </row>
    <row r="19" spans="1:16" ht="16" customHeight="1" thickTop="1" thickBot="1" x14ac:dyDescent="0.45">
      <c r="A19" s="1536"/>
      <c r="B19" s="1490"/>
      <c r="C19" s="1494"/>
      <c r="D19" s="396"/>
      <c r="E19" s="1464"/>
      <c r="F19" s="1468"/>
      <c r="G19" s="1468"/>
      <c r="H19" s="1487"/>
      <c r="I19" s="1508"/>
      <c r="J19" s="499">
        <v>0.2</v>
      </c>
      <c r="K19" s="1514"/>
      <c r="L19" s="498">
        <v>9</v>
      </c>
      <c r="M19" s="1517"/>
      <c r="N19" s="1517"/>
      <c r="O19" s="1548"/>
      <c r="P19" s="482"/>
    </row>
    <row r="20" spans="1:16" ht="16" customHeight="1" thickTop="1" thickBot="1" x14ac:dyDescent="0.45">
      <c r="A20" s="1536"/>
      <c r="B20" s="1490"/>
      <c r="C20" s="1491"/>
      <c r="D20" s="394"/>
      <c r="E20" s="1464"/>
      <c r="F20" s="1466"/>
      <c r="G20" s="1466"/>
      <c r="H20" s="1488"/>
      <c r="I20" s="1508"/>
      <c r="J20" s="499">
        <v>0.1</v>
      </c>
      <c r="K20" s="1514"/>
      <c r="L20" s="498">
        <v>9</v>
      </c>
      <c r="M20" s="1517"/>
      <c r="N20" s="1517"/>
      <c r="O20" s="1548"/>
      <c r="P20" s="482"/>
    </row>
    <row r="21" spans="1:16" ht="16" customHeight="1" thickTop="1" thickBot="1" x14ac:dyDescent="0.45">
      <c r="A21" s="1536"/>
      <c r="B21" s="1490"/>
      <c r="C21" s="1491"/>
      <c r="D21" s="411"/>
      <c r="E21" s="1494"/>
      <c r="F21" s="1498"/>
      <c r="G21" s="1498"/>
      <c r="H21" s="1506"/>
      <c r="I21" s="1509"/>
      <c r="J21" s="501">
        <v>0.1</v>
      </c>
      <c r="K21" s="1519"/>
      <c r="L21" s="498">
        <v>9</v>
      </c>
      <c r="M21" s="1520"/>
      <c r="N21" s="1518"/>
      <c r="O21" s="1558"/>
      <c r="P21" s="483"/>
    </row>
    <row r="22" spans="1:16" ht="17.5" customHeight="1" thickTop="1" thickBot="1" x14ac:dyDescent="0.45">
      <c r="A22" s="1535">
        <f>A16+1</f>
        <v>3</v>
      </c>
      <c r="B22" s="1495"/>
      <c r="C22" s="1499"/>
      <c r="D22" s="409"/>
      <c r="E22" s="1500"/>
      <c r="F22" s="1501"/>
      <c r="G22" s="1501"/>
      <c r="H22" s="1502"/>
      <c r="I22" s="1511">
        <v>0.25</v>
      </c>
      <c r="J22" s="502">
        <v>0.25</v>
      </c>
      <c r="K22" s="1559">
        <f t="shared" ref="K22" si="3">SUM(J22:J27)</f>
        <v>1</v>
      </c>
      <c r="L22" s="498">
        <v>1</v>
      </c>
      <c r="M22" s="1560">
        <f>(J22*L22)+(J23*L23)+(J24*L24)+(J25*L25)+(J26*L26)+(J27*L27)</f>
        <v>1</v>
      </c>
      <c r="N22" s="1516">
        <f t="shared" ref="N22" si="4">I22*M22</f>
        <v>0.25</v>
      </c>
      <c r="O22" s="1547">
        <f t="shared" ref="O22" si="5">(10*I22)*$P$7</f>
        <v>1.75</v>
      </c>
      <c r="P22" s="485"/>
    </row>
    <row r="23" spans="1:16" ht="17.5" customHeight="1" thickTop="1" thickBot="1" x14ac:dyDescent="0.45">
      <c r="A23" s="1536"/>
      <c r="B23" s="1490"/>
      <c r="C23" s="1491"/>
      <c r="D23" s="394"/>
      <c r="E23" s="1464"/>
      <c r="F23" s="1466"/>
      <c r="G23" s="1466"/>
      <c r="H23" s="1488"/>
      <c r="I23" s="1508"/>
      <c r="J23" s="499">
        <v>0.15</v>
      </c>
      <c r="K23" s="1514"/>
      <c r="L23" s="498">
        <v>1</v>
      </c>
      <c r="M23" s="1517"/>
      <c r="N23" s="1517"/>
      <c r="O23" s="1548"/>
      <c r="P23" s="482"/>
    </row>
    <row r="24" spans="1:16" ht="16" customHeight="1" thickTop="1" thickBot="1" x14ac:dyDescent="0.45">
      <c r="A24" s="1536"/>
      <c r="B24" s="1490"/>
      <c r="C24" s="1469"/>
      <c r="D24" s="395"/>
      <c r="E24" s="1464"/>
      <c r="F24" s="1466"/>
      <c r="G24" s="1466"/>
      <c r="H24" s="1488"/>
      <c r="I24" s="1508"/>
      <c r="J24" s="499">
        <v>0.2</v>
      </c>
      <c r="K24" s="1514"/>
      <c r="L24" s="498">
        <v>1</v>
      </c>
      <c r="M24" s="1517"/>
      <c r="N24" s="1517"/>
      <c r="O24" s="1548"/>
      <c r="P24" s="482"/>
    </row>
    <row r="25" spans="1:16" ht="16" customHeight="1" thickTop="1" thickBot="1" x14ac:dyDescent="0.45">
      <c r="A25" s="1536"/>
      <c r="B25" s="1490"/>
      <c r="C25" s="1494"/>
      <c r="D25" s="396"/>
      <c r="E25" s="1464"/>
      <c r="F25" s="1468"/>
      <c r="G25" s="1468"/>
      <c r="H25" s="1487"/>
      <c r="I25" s="1508"/>
      <c r="J25" s="499">
        <v>0.2</v>
      </c>
      <c r="K25" s="1514"/>
      <c r="L25" s="498">
        <v>1</v>
      </c>
      <c r="M25" s="1517"/>
      <c r="N25" s="1517"/>
      <c r="O25" s="1548"/>
      <c r="P25" s="482"/>
    </row>
    <row r="26" spans="1:16" ht="16" customHeight="1" thickTop="1" thickBot="1" x14ac:dyDescent="0.45">
      <c r="A26" s="1536"/>
      <c r="B26" s="1490"/>
      <c r="C26" s="1491"/>
      <c r="D26" s="394"/>
      <c r="E26" s="1464"/>
      <c r="F26" s="1466"/>
      <c r="G26" s="1466"/>
      <c r="H26" s="1488"/>
      <c r="I26" s="1508"/>
      <c r="J26" s="499">
        <v>0.1</v>
      </c>
      <c r="K26" s="1514"/>
      <c r="L26" s="498">
        <v>1</v>
      </c>
      <c r="M26" s="1517"/>
      <c r="N26" s="1517"/>
      <c r="O26" s="1548"/>
      <c r="P26" s="482"/>
    </row>
    <row r="27" spans="1:16" ht="16" customHeight="1" thickTop="1" thickBot="1" x14ac:dyDescent="0.45">
      <c r="A27" s="1537"/>
      <c r="B27" s="1496"/>
      <c r="C27" s="1503"/>
      <c r="D27" s="410"/>
      <c r="E27" s="1504"/>
      <c r="F27" s="1505"/>
      <c r="G27" s="1505"/>
      <c r="H27" s="1489"/>
      <c r="I27" s="1512"/>
      <c r="J27" s="500">
        <v>0.1</v>
      </c>
      <c r="K27" s="1515"/>
      <c r="L27" s="498">
        <v>1</v>
      </c>
      <c r="M27" s="1518"/>
      <c r="N27" s="1518"/>
      <c r="O27" s="1549"/>
      <c r="P27" s="491"/>
    </row>
    <row r="28" spans="1:16" ht="17.5" customHeight="1" thickTop="1" thickBot="1" x14ac:dyDescent="0.45">
      <c r="A28" s="1535">
        <f>A22+1</f>
        <v>4</v>
      </c>
      <c r="B28" s="1495"/>
      <c r="C28" s="1499"/>
      <c r="D28" s="409"/>
      <c r="E28" s="1500"/>
      <c r="F28" s="1501"/>
      <c r="G28" s="1501"/>
      <c r="H28" s="1502"/>
      <c r="I28" s="1507">
        <v>0.2</v>
      </c>
      <c r="J28" s="497">
        <v>0.25</v>
      </c>
      <c r="K28" s="1513">
        <f t="shared" ref="K28" si="6">SUM(J28:J33)</f>
        <v>1</v>
      </c>
      <c r="L28" s="498">
        <v>1</v>
      </c>
      <c r="M28" s="1516">
        <f>(J28*L28)+(J29*L29)+(J30*L30)+(J31*L31)+(J32*L32)+(J33*L33)</f>
        <v>2.6</v>
      </c>
      <c r="N28" s="1516">
        <f t="shared" ref="N28" si="7">I28*M28</f>
        <v>0.52</v>
      </c>
      <c r="O28" s="1557">
        <f t="shared" ref="O28" si="8">(10*I28)*$P$7</f>
        <v>1.4</v>
      </c>
      <c r="P28" s="492"/>
    </row>
    <row r="29" spans="1:16" ht="17.5" customHeight="1" thickTop="1" thickBot="1" x14ac:dyDescent="0.45">
      <c r="A29" s="1536"/>
      <c r="B29" s="1490"/>
      <c r="C29" s="1491"/>
      <c r="D29" s="394"/>
      <c r="E29" s="1464"/>
      <c r="F29" s="1466"/>
      <c r="G29" s="1466"/>
      <c r="H29" s="1488"/>
      <c r="I29" s="1508"/>
      <c r="J29" s="499">
        <v>0.15</v>
      </c>
      <c r="K29" s="1514"/>
      <c r="L29" s="498">
        <v>1</v>
      </c>
      <c r="M29" s="1517"/>
      <c r="N29" s="1517"/>
      <c r="O29" s="1548"/>
      <c r="P29" s="482"/>
    </row>
    <row r="30" spans="1:16" ht="16" customHeight="1" thickTop="1" thickBot="1" x14ac:dyDescent="0.45">
      <c r="A30" s="1536"/>
      <c r="B30" s="1490"/>
      <c r="C30" s="1469"/>
      <c r="D30" s="395"/>
      <c r="E30" s="1464"/>
      <c r="F30" s="1466"/>
      <c r="G30" s="1466"/>
      <c r="H30" s="1488"/>
      <c r="I30" s="1508"/>
      <c r="J30" s="499">
        <v>0.2</v>
      </c>
      <c r="K30" s="1514"/>
      <c r="L30" s="498">
        <v>1</v>
      </c>
      <c r="M30" s="1517"/>
      <c r="N30" s="1517"/>
      <c r="O30" s="1548"/>
      <c r="P30" s="482"/>
    </row>
    <row r="31" spans="1:16" ht="16" customHeight="1" thickTop="1" thickBot="1" x14ac:dyDescent="0.45">
      <c r="A31" s="1536"/>
      <c r="B31" s="1490"/>
      <c r="C31" s="1494"/>
      <c r="D31" s="396"/>
      <c r="E31" s="1464"/>
      <c r="F31" s="1468"/>
      <c r="G31" s="1468"/>
      <c r="H31" s="1487"/>
      <c r="I31" s="1508"/>
      <c r="J31" s="499">
        <v>0.2</v>
      </c>
      <c r="K31" s="1514"/>
      <c r="L31" s="498">
        <v>1</v>
      </c>
      <c r="M31" s="1517"/>
      <c r="N31" s="1517"/>
      <c r="O31" s="1548"/>
      <c r="P31" s="482"/>
    </row>
    <row r="32" spans="1:16" ht="16" customHeight="1" thickTop="1" thickBot="1" x14ac:dyDescent="0.45">
      <c r="A32" s="1536"/>
      <c r="B32" s="1490"/>
      <c r="C32" s="1491"/>
      <c r="D32" s="394"/>
      <c r="E32" s="1464"/>
      <c r="F32" s="1466"/>
      <c r="G32" s="1466"/>
      <c r="H32" s="1488"/>
      <c r="I32" s="1508"/>
      <c r="J32" s="499">
        <v>0.1</v>
      </c>
      <c r="K32" s="1514"/>
      <c r="L32" s="498">
        <v>9</v>
      </c>
      <c r="M32" s="1517"/>
      <c r="N32" s="1517"/>
      <c r="O32" s="1548"/>
      <c r="P32" s="482"/>
    </row>
    <row r="33" spans="1:16" ht="16" customHeight="1" thickTop="1" thickBot="1" x14ac:dyDescent="0.45">
      <c r="A33" s="1537"/>
      <c r="B33" s="1496"/>
      <c r="C33" s="1503"/>
      <c r="D33" s="410"/>
      <c r="E33" s="1504"/>
      <c r="F33" s="1505"/>
      <c r="G33" s="1505"/>
      <c r="H33" s="1489"/>
      <c r="I33" s="1509"/>
      <c r="J33" s="501">
        <v>0.1</v>
      </c>
      <c r="K33" s="1519"/>
      <c r="L33" s="498">
        <v>9</v>
      </c>
      <c r="M33" s="1520"/>
      <c r="N33" s="1518"/>
      <c r="O33" s="1558"/>
      <c r="P33" s="483"/>
    </row>
    <row r="34" spans="1:16" ht="16.5" thickTop="1" x14ac:dyDescent="0.45">
      <c r="A34" s="156"/>
      <c r="B34" s="156"/>
      <c r="C34" s="156"/>
      <c r="D34" s="477"/>
      <c r="E34" s="1531" t="s">
        <v>857</v>
      </c>
      <c r="F34" s="1531"/>
      <c r="G34" s="1531"/>
      <c r="H34" s="1531"/>
      <c r="I34" s="478">
        <f>SUM(I10:I33)</f>
        <v>1</v>
      </c>
      <c r="J34" s="1510" t="s">
        <v>858</v>
      </c>
      <c r="K34" s="1510"/>
      <c r="L34" s="1510"/>
      <c r="M34" s="1510"/>
      <c r="N34" s="496">
        <f>SUM(N10:N33)</f>
        <v>5.1099999999999994</v>
      </c>
      <c r="O34" s="479">
        <f>SUM(O10:O33)</f>
        <v>7</v>
      </c>
    </row>
    <row r="35" spans="1:16" ht="16.5" thickBot="1" x14ac:dyDescent="0.5">
      <c r="A35" s="156"/>
      <c r="B35" s="156"/>
      <c r="C35" s="156"/>
      <c r="D35" s="156"/>
      <c r="E35" s="476"/>
      <c r="F35" s="476"/>
      <c r="G35" s="476"/>
      <c r="H35" s="476"/>
      <c r="I35" s="480"/>
      <c r="J35" s="1510" t="s">
        <v>863</v>
      </c>
      <c r="K35" s="1510"/>
      <c r="L35" s="1510"/>
      <c r="M35" s="1510"/>
      <c r="N35" s="1556">
        <f>N34*K7</f>
        <v>1.022</v>
      </c>
      <c r="O35" s="1556"/>
      <c r="P35" s="180"/>
    </row>
    <row r="36" spans="1:16" ht="17" thickTop="1" thickBot="1" x14ac:dyDescent="0.5">
      <c r="A36" s="156"/>
      <c r="B36" s="156"/>
      <c r="C36" s="156"/>
      <c r="D36" s="156"/>
      <c r="E36" s="476"/>
      <c r="F36" s="476"/>
      <c r="G36" s="476"/>
      <c r="H36" s="476"/>
      <c r="I36" s="838" t="s">
        <v>1069</v>
      </c>
      <c r="J36" s="839"/>
      <c r="K36" s="183"/>
      <c r="L36" s="183"/>
      <c r="M36" s="183"/>
      <c r="N36" s="181"/>
      <c r="O36" s="181"/>
    </row>
    <row r="37" spans="1:16" ht="21.5" thickTop="1" x14ac:dyDescent="0.55000000000000004">
      <c r="A37" s="384"/>
      <c r="B37" s="385"/>
      <c r="C37" s="1450" t="s">
        <v>809</v>
      </c>
      <c r="D37" s="1450"/>
      <c r="E37" s="386"/>
      <c r="F37" s="397"/>
      <c r="G37" s="398"/>
      <c r="H37" s="399">
        <v>2</v>
      </c>
    </row>
    <row r="38" spans="1:16" ht="16.5" thickBot="1" x14ac:dyDescent="0.5">
      <c r="A38" s="156"/>
      <c r="B38" s="156"/>
      <c r="C38" s="156"/>
      <c r="D38" s="156"/>
      <c r="E38" s="156"/>
      <c r="F38" s="156"/>
      <c r="G38" s="156"/>
      <c r="H38" s="156"/>
    </row>
    <row r="39" spans="1:16" ht="33.5" thickTop="1" x14ac:dyDescent="0.35">
      <c r="A39" s="405" t="s">
        <v>829</v>
      </c>
      <c r="B39" s="1550" t="str">
        <f>'4.4 GE-MCK'!D9</f>
        <v>Dos</v>
      </c>
      <c r="C39" s="1551"/>
      <c r="D39" s="406" t="s">
        <v>810</v>
      </c>
      <c r="E39" s="1533"/>
      <c r="F39" s="1533"/>
      <c r="G39" s="1533"/>
      <c r="H39" s="1534"/>
      <c r="I39" s="1527" t="s">
        <v>855</v>
      </c>
      <c r="J39" s="1528"/>
      <c r="K39" s="1521">
        <v>0.2</v>
      </c>
      <c r="L39" s="1522"/>
      <c r="M39" s="1523"/>
      <c r="N39" s="1554" t="s">
        <v>859</v>
      </c>
      <c r="O39" s="1528"/>
      <c r="P39" s="1545">
        <v>0.7</v>
      </c>
    </row>
    <row r="40" spans="1:16" ht="16.5" thickBot="1" x14ac:dyDescent="0.5">
      <c r="A40" s="1479" t="s">
        <v>811</v>
      </c>
      <c r="B40" s="1480"/>
      <c r="C40" s="1480" t="s">
        <v>812</v>
      </c>
      <c r="D40" s="1480"/>
      <c r="E40" s="1483" t="s">
        <v>813</v>
      </c>
      <c r="F40" s="1485" t="s">
        <v>814</v>
      </c>
      <c r="G40" s="1485"/>
      <c r="H40" s="1532"/>
      <c r="I40" s="1529"/>
      <c r="J40" s="1530"/>
      <c r="K40" s="1524"/>
      <c r="L40" s="1525"/>
      <c r="M40" s="1526"/>
      <c r="N40" s="1555"/>
      <c r="O40" s="1530"/>
      <c r="P40" s="1546"/>
    </row>
    <row r="41" spans="1:16" ht="41.5" thickTop="1" thickBot="1" x14ac:dyDescent="0.45">
      <c r="A41" s="1481"/>
      <c r="B41" s="1482"/>
      <c r="C41" s="1482"/>
      <c r="D41" s="1482"/>
      <c r="E41" s="1484"/>
      <c r="F41" s="408" t="s">
        <v>815</v>
      </c>
      <c r="G41" s="408" t="s">
        <v>816</v>
      </c>
      <c r="H41" s="412" t="s">
        <v>817</v>
      </c>
      <c r="I41" s="486" t="s">
        <v>854</v>
      </c>
      <c r="J41" s="487" t="s">
        <v>848</v>
      </c>
      <c r="K41" s="488" t="s">
        <v>856</v>
      </c>
      <c r="L41" s="488" t="s">
        <v>849</v>
      </c>
      <c r="M41" s="486" t="s">
        <v>850</v>
      </c>
      <c r="N41" s="489" t="s">
        <v>851</v>
      </c>
      <c r="O41" s="490" t="s">
        <v>852</v>
      </c>
      <c r="P41" s="486" t="s">
        <v>853</v>
      </c>
    </row>
    <row r="42" spans="1:16" ht="17.5" customHeight="1" thickTop="1" thickBot="1" x14ac:dyDescent="0.45">
      <c r="A42" s="1542">
        <f>A28+1</f>
        <v>5</v>
      </c>
      <c r="B42" s="1538"/>
      <c r="C42" s="1499"/>
      <c r="D42" s="409"/>
      <c r="E42" s="461"/>
      <c r="F42" s="462"/>
      <c r="G42" s="462"/>
      <c r="H42" s="463"/>
      <c r="I42" s="1511">
        <v>0.25</v>
      </c>
      <c r="J42" s="497">
        <v>0.25</v>
      </c>
      <c r="K42" s="1513">
        <f>SUM(J42:J47)</f>
        <v>1</v>
      </c>
      <c r="L42" s="498">
        <v>9</v>
      </c>
      <c r="M42" s="1516">
        <f>(J42*L42)+(J43*L43)+(J44*L44)+(J45*L45)+(J46*L46)+(J47*L47)</f>
        <v>7.8500000000000005</v>
      </c>
      <c r="N42" s="1516">
        <f t="shared" ref="N42" si="9">I42*M42</f>
        <v>1.9625000000000001</v>
      </c>
      <c r="O42" s="1547">
        <f>(10*I42)*$P$7</f>
        <v>1.75</v>
      </c>
      <c r="P42" s="485" t="s">
        <v>861</v>
      </c>
    </row>
    <row r="43" spans="1:16" ht="17.5" customHeight="1" thickTop="1" thickBot="1" x14ac:dyDescent="0.45">
      <c r="A43" s="1543"/>
      <c r="B43" s="1539"/>
      <c r="C43" s="1491"/>
      <c r="D43" s="394"/>
      <c r="E43" s="402"/>
      <c r="F43" s="464"/>
      <c r="G43" s="464"/>
      <c r="H43" s="465"/>
      <c r="I43" s="1508"/>
      <c r="J43" s="499">
        <v>0.15</v>
      </c>
      <c r="K43" s="1514"/>
      <c r="L43" s="498">
        <v>8</v>
      </c>
      <c r="M43" s="1517"/>
      <c r="N43" s="1517"/>
      <c r="O43" s="1548"/>
      <c r="P43" s="482" t="s">
        <v>861</v>
      </c>
    </row>
    <row r="44" spans="1:16" ht="16" customHeight="1" thickTop="1" thickBot="1" x14ac:dyDescent="0.45">
      <c r="A44" s="1543"/>
      <c r="B44" s="1539"/>
      <c r="C44" s="1469"/>
      <c r="D44" s="395"/>
      <c r="E44" s="402"/>
      <c r="F44" s="464"/>
      <c r="G44" s="464"/>
      <c r="H44" s="465"/>
      <c r="I44" s="1508"/>
      <c r="J44" s="499">
        <v>0.2</v>
      </c>
      <c r="K44" s="1514"/>
      <c r="L44" s="498">
        <v>7</v>
      </c>
      <c r="M44" s="1517"/>
      <c r="N44" s="1517"/>
      <c r="O44" s="1548"/>
      <c r="P44" s="482" t="s">
        <v>861</v>
      </c>
    </row>
    <row r="45" spans="1:16" ht="16" customHeight="1" thickTop="1" thickBot="1" x14ac:dyDescent="0.45">
      <c r="A45" s="1543"/>
      <c r="B45" s="1539"/>
      <c r="C45" s="1494"/>
      <c r="D45" s="396"/>
      <c r="E45" s="402"/>
      <c r="F45" s="466"/>
      <c r="G45" s="466"/>
      <c r="H45" s="467"/>
      <c r="I45" s="1508"/>
      <c r="J45" s="499">
        <v>0.2</v>
      </c>
      <c r="K45" s="1514"/>
      <c r="L45" s="498">
        <v>7</v>
      </c>
      <c r="M45" s="1517"/>
      <c r="N45" s="1517"/>
      <c r="O45" s="1548"/>
      <c r="P45" s="482" t="s">
        <v>860</v>
      </c>
    </row>
    <row r="46" spans="1:16" ht="16" customHeight="1" thickTop="1" thickBot="1" x14ac:dyDescent="0.45">
      <c r="A46" s="1543"/>
      <c r="B46" s="1539"/>
      <c r="C46" s="1491"/>
      <c r="D46" s="394"/>
      <c r="E46" s="402"/>
      <c r="F46" s="464"/>
      <c r="G46" s="464"/>
      <c r="H46" s="465"/>
      <c r="I46" s="1508"/>
      <c r="J46" s="499">
        <v>0.1</v>
      </c>
      <c r="K46" s="1514"/>
      <c r="L46" s="498">
        <v>8</v>
      </c>
      <c r="M46" s="1517"/>
      <c r="N46" s="1517"/>
      <c r="O46" s="1548"/>
      <c r="P46" s="482" t="s">
        <v>862</v>
      </c>
    </row>
    <row r="47" spans="1:16" ht="16" customHeight="1" thickTop="1" thickBot="1" x14ac:dyDescent="0.45">
      <c r="A47" s="1543"/>
      <c r="B47" s="1539"/>
      <c r="C47" s="1491"/>
      <c r="D47" s="411"/>
      <c r="E47" s="468"/>
      <c r="F47" s="469"/>
      <c r="G47" s="469"/>
      <c r="H47" s="470"/>
      <c r="I47" s="1512"/>
      <c r="J47" s="500">
        <v>0.1</v>
      </c>
      <c r="K47" s="1515"/>
      <c r="L47" s="498">
        <v>8</v>
      </c>
      <c r="M47" s="1518"/>
      <c r="N47" s="1518"/>
      <c r="O47" s="1549"/>
      <c r="P47" s="491" t="s">
        <v>862</v>
      </c>
    </row>
    <row r="48" spans="1:16" ht="17.5" customHeight="1" thickTop="1" thickBot="1" x14ac:dyDescent="0.45">
      <c r="A48" s="1542">
        <f>A42+1</f>
        <v>6</v>
      </c>
      <c r="B48" s="1538"/>
      <c r="C48" s="1499"/>
      <c r="D48" s="409"/>
      <c r="E48" s="461"/>
      <c r="F48" s="462"/>
      <c r="G48" s="462"/>
      <c r="H48" s="463"/>
      <c r="I48" s="1507">
        <v>0.25</v>
      </c>
      <c r="J48" s="497">
        <v>0.25</v>
      </c>
      <c r="K48" s="1513">
        <f t="shared" ref="K48" si="10">SUM(J48:J53)</f>
        <v>1</v>
      </c>
      <c r="L48" s="498">
        <v>9</v>
      </c>
      <c r="M48" s="1516">
        <f>(J48*L48)+(J49*L49)+(J50*L50)+(J51*L51)+(J52*L52)+(J53*L53)</f>
        <v>7.7999999999999989</v>
      </c>
      <c r="N48" s="1516">
        <f t="shared" ref="N48:N54" si="11">I48*M48</f>
        <v>1.9499999999999997</v>
      </c>
      <c r="O48" s="1557">
        <f t="shared" ref="O48" si="12">(10*I48)*$P$7</f>
        <v>1.75</v>
      </c>
      <c r="P48" s="492"/>
    </row>
    <row r="49" spans="1:16" ht="17.5" customHeight="1" thickTop="1" thickBot="1" x14ac:dyDescent="0.45">
      <c r="A49" s="1543"/>
      <c r="B49" s="1539"/>
      <c r="C49" s="1491"/>
      <c r="D49" s="394"/>
      <c r="E49" s="402"/>
      <c r="F49" s="464"/>
      <c r="G49" s="464"/>
      <c r="H49" s="465"/>
      <c r="I49" s="1508"/>
      <c r="J49" s="499">
        <v>0.15</v>
      </c>
      <c r="K49" s="1514"/>
      <c r="L49" s="498">
        <v>9</v>
      </c>
      <c r="M49" s="1517"/>
      <c r="N49" s="1517"/>
      <c r="O49" s="1548"/>
      <c r="P49" s="482"/>
    </row>
    <row r="50" spans="1:16" ht="16" customHeight="1" thickTop="1" thickBot="1" x14ac:dyDescent="0.45">
      <c r="A50" s="1543"/>
      <c r="B50" s="1539"/>
      <c r="C50" s="1469"/>
      <c r="D50" s="395"/>
      <c r="E50" s="402"/>
      <c r="F50" s="464"/>
      <c r="G50" s="464"/>
      <c r="H50" s="465"/>
      <c r="I50" s="1508"/>
      <c r="J50" s="499">
        <v>0.2</v>
      </c>
      <c r="K50" s="1514"/>
      <c r="L50" s="498">
        <v>8</v>
      </c>
      <c r="M50" s="1517"/>
      <c r="N50" s="1517"/>
      <c r="O50" s="1548"/>
      <c r="P50" s="482"/>
    </row>
    <row r="51" spans="1:16" ht="16" customHeight="1" thickTop="1" thickBot="1" x14ac:dyDescent="0.45">
      <c r="A51" s="1543"/>
      <c r="B51" s="1539"/>
      <c r="C51" s="1541"/>
      <c r="D51" s="396"/>
      <c r="E51" s="402"/>
      <c r="F51" s="466"/>
      <c r="G51" s="466"/>
      <c r="H51" s="467"/>
      <c r="I51" s="1508"/>
      <c r="J51" s="499">
        <v>0.2</v>
      </c>
      <c r="K51" s="1514"/>
      <c r="L51" s="498">
        <v>8</v>
      </c>
      <c r="M51" s="1517"/>
      <c r="N51" s="1517"/>
      <c r="O51" s="1548"/>
      <c r="P51" s="482"/>
    </row>
    <row r="52" spans="1:16" ht="16" customHeight="1" thickTop="1" thickBot="1" x14ac:dyDescent="0.45">
      <c r="A52" s="1543"/>
      <c r="B52" s="1539"/>
      <c r="C52" s="1491"/>
      <c r="D52" s="394"/>
      <c r="E52" s="402"/>
      <c r="F52" s="464"/>
      <c r="G52" s="464"/>
      <c r="H52" s="465"/>
      <c r="I52" s="1508"/>
      <c r="J52" s="499">
        <v>0.1</v>
      </c>
      <c r="K52" s="1514"/>
      <c r="L52" s="498">
        <v>5</v>
      </c>
      <c r="M52" s="1517"/>
      <c r="N52" s="1517"/>
      <c r="O52" s="1548"/>
      <c r="P52" s="482"/>
    </row>
    <row r="53" spans="1:16" ht="16" customHeight="1" thickTop="1" thickBot="1" x14ac:dyDescent="0.45">
      <c r="A53" s="1544"/>
      <c r="B53" s="1540"/>
      <c r="C53" s="1503"/>
      <c r="D53" s="410"/>
      <c r="E53" s="471"/>
      <c r="F53" s="472"/>
      <c r="G53" s="472"/>
      <c r="H53" s="473"/>
      <c r="I53" s="1509"/>
      <c r="J53" s="501">
        <v>0.1</v>
      </c>
      <c r="K53" s="1519"/>
      <c r="L53" s="498">
        <v>5</v>
      </c>
      <c r="M53" s="1520"/>
      <c r="N53" s="1518"/>
      <c r="O53" s="1558"/>
      <c r="P53" s="483"/>
    </row>
    <row r="54" spans="1:16" ht="17.5" customHeight="1" thickTop="1" thickBot="1" x14ac:dyDescent="0.45">
      <c r="A54" s="1543">
        <f>A48+1</f>
        <v>7</v>
      </c>
      <c r="B54" s="1539"/>
      <c r="C54" s="1491"/>
      <c r="D54" s="392"/>
      <c r="E54" s="401"/>
      <c r="F54" s="474"/>
      <c r="G54" s="474"/>
      <c r="H54" s="475"/>
      <c r="I54" s="1511">
        <v>0.25</v>
      </c>
      <c r="J54" s="502">
        <v>0.25</v>
      </c>
      <c r="K54" s="1559">
        <f t="shared" ref="K54" si="13">SUM(J54:J59)</f>
        <v>1</v>
      </c>
      <c r="L54" s="498">
        <v>9</v>
      </c>
      <c r="M54" s="1560">
        <f>(J54*L54)+(J55*L55)+(J56*L56)+(J57*L57)+(J58*L58)+(J59*L59)</f>
        <v>7.3999999999999995</v>
      </c>
      <c r="N54" s="1516">
        <f t="shared" si="11"/>
        <v>1.8499999999999999</v>
      </c>
      <c r="O54" s="1547">
        <f t="shared" ref="O54" si="14">(10*I54)*$P$7</f>
        <v>1.75</v>
      </c>
      <c r="P54" s="485"/>
    </row>
    <row r="55" spans="1:16" ht="17.5" customHeight="1" thickTop="1" thickBot="1" x14ac:dyDescent="0.45">
      <c r="A55" s="1543"/>
      <c r="B55" s="1539"/>
      <c r="C55" s="1491"/>
      <c r="D55" s="394"/>
      <c r="E55" s="402"/>
      <c r="F55" s="464"/>
      <c r="G55" s="464"/>
      <c r="H55" s="465"/>
      <c r="I55" s="1508"/>
      <c r="J55" s="499">
        <v>0.15</v>
      </c>
      <c r="K55" s="1514"/>
      <c r="L55" s="498">
        <v>9</v>
      </c>
      <c r="M55" s="1517"/>
      <c r="N55" s="1517"/>
      <c r="O55" s="1548"/>
      <c r="P55" s="482"/>
    </row>
    <row r="56" spans="1:16" ht="16" customHeight="1" thickTop="1" thickBot="1" x14ac:dyDescent="0.45">
      <c r="A56" s="1543"/>
      <c r="B56" s="1539"/>
      <c r="C56" s="1469"/>
      <c r="D56" s="395"/>
      <c r="E56" s="402"/>
      <c r="F56" s="464"/>
      <c r="G56" s="464"/>
      <c r="H56" s="465"/>
      <c r="I56" s="1508"/>
      <c r="J56" s="499">
        <v>0.2</v>
      </c>
      <c r="K56" s="1514"/>
      <c r="L56" s="498">
        <v>9</v>
      </c>
      <c r="M56" s="1517"/>
      <c r="N56" s="1517"/>
      <c r="O56" s="1548"/>
      <c r="P56" s="482"/>
    </row>
    <row r="57" spans="1:16" ht="16" customHeight="1" thickTop="1" thickBot="1" x14ac:dyDescent="0.45">
      <c r="A57" s="1543"/>
      <c r="B57" s="1539"/>
      <c r="C57" s="1494"/>
      <c r="D57" s="396"/>
      <c r="E57" s="402"/>
      <c r="F57" s="466"/>
      <c r="G57" s="466"/>
      <c r="H57" s="467"/>
      <c r="I57" s="1508"/>
      <c r="J57" s="499">
        <v>0.2</v>
      </c>
      <c r="K57" s="1514"/>
      <c r="L57" s="498">
        <v>5</v>
      </c>
      <c r="M57" s="1517"/>
      <c r="N57" s="1517"/>
      <c r="O57" s="1548"/>
      <c r="P57" s="482"/>
    </row>
    <row r="58" spans="1:16" ht="16" customHeight="1" thickTop="1" thickBot="1" x14ac:dyDescent="0.45">
      <c r="A58" s="1543"/>
      <c r="B58" s="1539"/>
      <c r="C58" s="1491"/>
      <c r="D58" s="394"/>
      <c r="E58" s="402"/>
      <c r="F58" s="464"/>
      <c r="G58" s="464"/>
      <c r="H58" s="465"/>
      <c r="I58" s="1508"/>
      <c r="J58" s="499">
        <v>0.1</v>
      </c>
      <c r="K58" s="1514"/>
      <c r="L58" s="498">
        <v>5</v>
      </c>
      <c r="M58" s="1517"/>
      <c r="N58" s="1517"/>
      <c r="O58" s="1548"/>
      <c r="P58" s="482"/>
    </row>
    <row r="59" spans="1:16" ht="16" customHeight="1" thickTop="1" thickBot="1" x14ac:dyDescent="0.45">
      <c r="A59" s="1544"/>
      <c r="B59" s="1540"/>
      <c r="C59" s="1503"/>
      <c r="D59" s="410"/>
      <c r="E59" s="471"/>
      <c r="F59" s="472"/>
      <c r="G59" s="472"/>
      <c r="H59" s="473"/>
      <c r="I59" s="1512"/>
      <c r="J59" s="500">
        <v>0.1</v>
      </c>
      <c r="K59" s="1515"/>
      <c r="L59" s="498">
        <v>5</v>
      </c>
      <c r="M59" s="1518"/>
      <c r="N59" s="1518"/>
      <c r="O59" s="1549"/>
      <c r="P59" s="491"/>
    </row>
    <row r="60" spans="1:16" ht="17.5" customHeight="1" thickTop="1" thickBot="1" x14ac:dyDescent="0.45">
      <c r="A60" s="1543">
        <f>A54+1</f>
        <v>8</v>
      </c>
      <c r="B60" s="1539"/>
      <c r="C60" s="1491"/>
      <c r="D60" s="392"/>
      <c r="E60" s="401"/>
      <c r="F60" s="474"/>
      <c r="G60" s="474"/>
      <c r="H60" s="475"/>
      <c r="I60" s="1507">
        <v>0.25</v>
      </c>
      <c r="J60" s="497">
        <v>0.3</v>
      </c>
      <c r="K60" s="1513">
        <f t="shared" ref="K60" si="15">SUM(J60:J65)</f>
        <v>1</v>
      </c>
      <c r="L60" s="498">
        <v>9</v>
      </c>
      <c r="M60" s="1516">
        <f>(J60*L60)+(J61*L61)+(J62*L62)+(J63*L63)+(J64*L64)+(J65*L65)</f>
        <v>7.6</v>
      </c>
      <c r="N60" s="1516">
        <f t="shared" ref="N60" si="16">I60*M60</f>
        <v>1.9</v>
      </c>
      <c r="O60" s="1557">
        <f t="shared" ref="O60" si="17">(10*I60)*$P$7</f>
        <v>1.75</v>
      </c>
      <c r="P60" s="492"/>
    </row>
    <row r="61" spans="1:16" ht="17.5" customHeight="1" thickTop="1" thickBot="1" x14ac:dyDescent="0.45">
      <c r="A61" s="1543"/>
      <c r="B61" s="1539"/>
      <c r="C61" s="1491"/>
      <c r="D61" s="394"/>
      <c r="E61" s="402"/>
      <c r="F61" s="464"/>
      <c r="G61" s="464"/>
      <c r="H61" s="465"/>
      <c r="I61" s="1508"/>
      <c r="J61" s="499">
        <v>0.2</v>
      </c>
      <c r="K61" s="1514"/>
      <c r="L61" s="498">
        <v>9</v>
      </c>
      <c r="M61" s="1517"/>
      <c r="N61" s="1517"/>
      <c r="O61" s="1548"/>
      <c r="P61" s="482"/>
    </row>
    <row r="62" spans="1:16" ht="16" customHeight="1" thickTop="1" thickBot="1" x14ac:dyDescent="0.45">
      <c r="A62" s="1543"/>
      <c r="B62" s="1539"/>
      <c r="C62" s="1469"/>
      <c r="D62" s="395"/>
      <c r="E62" s="402"/>
      <c r="F62" s="464"/>
      <c r="G62" s="464"/>
      <c r="H62" s="465"/>
      <c r="I62" s="1508"/>
      <c r="J62" s="499">
        <v>0.15</v>
      </c>
      <c r="K62" s="1514"/>
      <c r="L62" s="498">
        <v>9</v>
      </c>
      <c r="M62" s="1517"/>
      <c r="N62" s="1517"/>
      <c r="O62" s="1548"/>
      <c r="P62" s="482"/>
    </row>
    <row r="63" spans="1:16" ht="16" customHeight="1" thickTop="1" thickBot="1" x14ac:dyDescent="0.45">
      <c r="A63" s="1543"/>
      <c r="B63" s="1539"/>
      <c r="C63" s="1494"/>
      <c r="D63" s="396"/>
      <c r="E63" s="402"/>
      <c r="F63" s="466"/>
      <c r="G63" s="466"/>
      <c r="H63" s="467"/>
      <c r="I63" s="1508"/>
      <c r="J63" s="499">
        <v>0.15</v>
      </c>
      <c r="K63" s="1514"/>
      <c r="L63" s="498">
        <v>5</v>
      </c>
      <c r="M63" s="1517"/>
      <c r="N63" s="1517"/>
      <c r="O63" s="1548"/>
      <c r="P63" s="482"/>
    </row>
    <row r="64" spans="1:16" ht="16" customHeight="1" thickTop="1" thickBot="1" x14ac:dyDescent="0.45">
      <c r="A64" s="1543"/>
      <c r="B64" s="1539"/>
      <c r="C64" s="1491"/>
      <c r="D64" s="394"/>
      <c r="E64" s="402"/>
      <c r="F64" s="464"/>
      <c r="G64" s="464"/>
      <c r="H64" s="465"/>
      <c r="I64" s="1508"/>
      <c r="J64" s="499">
        <v>0.12</v>
      </c>
      <c r="K64" s="1514"/>
      <c r="L64" s="498">
        <v>5</v>
      </c>
      <c r="M64" s="1517"/>
      <c r="N64" s="1517"/>
      <c r="O64" s="1548"/>
      <c r="P64" s="482"/>
    </row>
    <row r="65" spans="1:16" ht="16" customHeight="1" thickTop="1" thickBot="1" x14ac:dyDescent="0.45">
      <c r="A65" s="1544"/>
      <c r="B65" s="1540"/>
      <c r="C65" s="1503"/>
      <c r="D65" s="410"/>
      <c r="E65" s="471"/>
      <c r="F65" s="472"/>
      <c r="G65" s="472"/>
      <c r="H65" s="473"/>
      <c r="I65" s="1509"/>
      <c r="J65" s="501">
        <v>0.08</v>
      </c>
      <c r="K65" s="1519"/>
      <c r="L65" s="498">
        <v>5</v>
      </c>
      <c r="M65" s="1520"/>
      <c r="N65" s="1518"/>
      <c r="O65" s="1558"/>
      <c r="P65" s="483"/>
    </row>
    <row r="66" spans="1:16" ht="16" customHeight="1" thickTop="1" x14ac:dyDescent="0.45">
      <c r="A66" s="493"/>
      <c r="B66" s="434"/>
      <c r="C66" s="494"/>
      <c r="D66" s="495"/>
      <c r="E66" s="1531" t="s">
        <v>857</v>
      </c>
      <c r="F66" s="1531"/>
      <c r="G66" s="1531"/>
      <c r="H66" s="1531"/>
      <c r="I66" s="478">
        <f>SUM(I42:I65)</f>
        <v>1</v>
      </c>
      <c r="J66" s="1510" t="s">
        <v>858</v>
      </c>
      <c r="K66" s="1510"/>
      <c r="L66" s="1510"/>
      <c r="M66" s="1510"/>
      <c r="N66" s="496">
        <f>SUM(N42:N65)</f>
        <v>7.6624999999999996</v>
      </c>
      <c r="O66" s="479">
        <f>SUM(O42:O65)</f>
        <v>7</v>
      </c>
    </row>
    <row r="67" spans="1:16" ht="16.5" thickBot="1" x14ac:dyDescent="0.5">
      <c r="A67" s="156"/>
      <c r="B67" s="156"/>
      <c r="C67" s="156"/>
      <c r="D67" s="156"/>
      <c r="E67" s="156"/>
      <c r="F67" s="156"/>
      <c r="G67" s="156"/>
      <c r="H67" s="156"/>
      <c r="I67" s="480"/>
      <c r="J67" s="1510" t="s">
        <v>863</v>
      </c>
      <c r="K67" s="1510"/>
      <c r="L67" s="1510"/>
      <c r="M67" s="1510"/>
      <c r="N67" s="1556">
        <f>N66*K39</f>
        <v>1.5325</v>
      </c>
      <c r="O67" s="1556"/>
      <c r="P67" s="180"/>
    </row>
    <row r="68" spans="1:16" ht="22" thickTop="1" thickBot="1" x14ac:dyDescent="0.6">
      <c r="A68" s="384"/>
      <c r="B68" s="385"/>
      <c r="C68" s="1450" t="s">
        <v>809</v>
      </c>
      <c r="D68" s="1450"/>
      <c r="E68" s="386"/>
      <c r="F68" s="397"/>
      <c r="G68" s="398"/>
      <c r="H68" s="399">
        <f>H37+1</f>
        <v>3</v>
      </c>
      <c r="I68" s="838" t="s">
        <v>1069</v>
      </c>
      <c r="J68" s="839"/>
    </row>
    <row r="69" spans="1:16" ht="17" thickTop="1" thickBot="1" x14ac:dyDescent="0.5">
      <c r="A69" s="156"/>
      <c r="B69" s="156"/>
      <c r="C69" s="156"/>
      <c r="D69" s="156"/>
      <c r="E69" s="156"/>
      <c r="F69" s="156"/>
      <c r="G69" s="156"/>
      <c r="H69" s="156"/>
    </row>
    <row r="70" spans="1:16" ht="33.5" thickTop="1" x14ac:dyDescent="0.35">
      <c r="A70" s="405" t="s">
        <v>830</v>
      </c>
      <c r="B70" s="1550" t="str">
        <f>'4.4 GE-MCK'!D10</f>
        <v>Tres</v>
      </c>
      <c r="C70" s="1551"/>
      <c r="D70" s="406" t="s">
        <v>810</v>
      </c>
      <c r="E70" s="1533"/>
      <c r="F70" s="1533"/>
      <c r="G70" s="1533"/>
      <c r="H70" s="1534"/>
      <c r="I70" s="1527" t="s">
        <v>855</v>
      </c>
      <c r="J70" s="1528"/>
      <c r="K70" s="1521">
        <v>0.2</v>
      </c>
      <c r="L70" s="1522"/>
      <c r="M70" s="1523"/>
      <c r="N70" s="1554" t="s">
        <v>859</v>
      </c>
      <c r="O70" s="1528"/>
      <c r="P70" s="1545">
        <v>0.7</v>
      </c>
    </row>
    <row r="71" spans="1:16" ht="16.5" thickBot="1" x14ac:dyDescent="0.5">
      <c r="A71" s="1479" t="s">
        <v>811</v>
      </c>
      <c r="B71" s="1480"/>
      <c r="C71" s="1480" t="s">
        <v>812</v>
      </c>
      <c r="D71" s="1480"/>
      <c r="E71" s="1483" t="s">
        <v>813</v>
      </c>
      <c r="F71" s="1485" t="s">
        <v>814</v>
      </c>
      <c r="G71" s="1485"/>
      <c r="H71" s="1532"/>
      <c r="I71" s="1529"/>
      <c r="J71" s="1530"/>
      <c r="K71" s="1524"/>
      <c r="L71" s="1525"/>
      <c r="M71" s="1526"/>
      <c r="N71" s="1555"/>
      <c r="O71" s="1530"/>
      <c r="P71" s="1546"/>
    </row>
    <row r="72" spans="1:16" ht="41.5" thickTop="1" thickBot="1" x14ac:dyDescent="0.45">
      <c r="A72" s="1481"/>
      <c r="B72" s="1482"/>
      <c r="C72" s="1482"/>
      <c r="D72" s="1482"/>
      <c r="E72" s="1484"/>
      <c r="F72" s="408" t="s">
        <v>815</v>
      </c>
      <c r="G72" s="408" t="s">
        <v>816</v>
      </c>
      <c r="H72" s="412" t="s">
        <v>817</v>
      </c>
      <c r="I72" s="486" t="s">
        <v>854</v>
      </c>
      <c r="J72" s="487" t="s">
        <v>848</v>
      </c>
      <c r="K72" s="488" t="s">
        <v>856</v>
      </c>
      <c r="L72" s="488" t="s">
        <v>849</v>
      </c>
      <c r="M72" s="486" t="s">
        <v>850</v>
      </c>
      <c r="N72" s="489" t="s">
        <v>851</v>
      </c>
      <c r="O72" s="490" t="s">
        <v>852</v>
      </c>
      <c r="P72" s="486" t="s">
        <v>853</v>
      </c>
    </row>
    <row r="73" spans="1:16" ht="18" customHeight="1" thickTop="1" thickBot="1" x14ac:dyDescent="0.45">
      <c r="A73" s="1542">
        <f>A60+1</f>
        <v>9</v>
      </c>
      <c r="B73" s="1538"/>
      <c r="C73" s="1499"/>
      <c r="D73" s="409"/>
      <c r="E73" s="461"/>
      <c r="F73" s="462"/>
      <c r="G73" s="462"/>
      <c r="H73" s="463"/>
      <c r="I73" s="1511">
        <v>0.3</v>
      </c>
      <c r="J73" s="497">
        <v>0.25</v>
      </c>
      <c r="K73" s="1513">
        <f>SUM(J73:J78)</f>
        <v>1</v>
      </c>
      <c r="L73" s="498">
        <v>9</v>
      </c>
      <c r="M73" s="1516">
        <f>(J73*L73)+(J74*L74)+(J75*L75)+(J76*L76)+(J77*L77)+(J78*L78)</f>
        <v>8.1999999999999993</v>
      </c>
      <c r="N73" s="1516">
        <f>I73*M73</f>
        <v>2.4599999999999995</v>
      </c>
      <c r="O73" s="1547">
        <f>(10*I73)*$P$7</f>
        <v>2.0999999999999996</v>
      </c>
      <c r="P73" s="485" t="s">
        <v>861</v>
      </c>
    </row>
    <row r="74" spans="1:16" ht="15" customHeight="1" thickTop="1" thickBot="1" x14ac:dyDescent="0.45">
      <c r="A74" s="1543"/>
      <c r="B74" s="1539"/>
      <c r="C74" s="1491"/>
      <c r="D74" s="394"/>
      <c r="E74" s="402"/>
      <c r="F74" s="464"/>
      <c r="G74" s="464"/>
      <c r="H74" s="465"/>
      <c r="I74" s="1508"/>
      <c r="J74" s="499">
        <v>0.15</v>
      </c>
      <c r="K74" s="1514"/>
      <c r="L74" s="498">
        <v>9</v>
      </c>
      <c r="M74" s="1517"/>
      <c r="N74" s="1517"/>
      <c r="O74" s="1548"/>
      <c r="P74" s="482" t="s">
        <v>861</v>
      </c>
    </row>
    <row r="75" spans="1:16" ht="16" customHeight="1" thickTop="1" thickBot="1" x14ac:dyDescent="0.45">
      <c r="A75" s="1543"/>
      <c r="B75" s="1539"/>
      <c r="C75" s="1469"/>
      <c r="D75" s="395"/>
      <c r="E75" s="402"/>
      <c r="F75" s="464"/>
      <c r="G75" s="464"/>
      <c r="H75" s="465"/>
      <c r="I75" s="1508"/>
      <c r="J75" s="499">
        <v>0.2</v>
      </c>
      <c r="K75" s="1514"/>
      <c r="L75" s="498">
        <v>9</v>
      </c>
      <c r="M75" s="1517"/>
      <c r="N75" s="1517"/>
      <c r="O75" s="1548"/>
      <c r="P75" s="482" t="s">
        <v>861</v>
      </c>
    </row>
    <row r="76" spans="1:16" ht="16" customHeight="1" thickTop="1" thickBot="1" x14ac:dyDescent="0.45">
      <c r="A76" s="1543"/>
      <c r="B76" s="1539"/>
      <c r="C76" s="1494"/>
      <c r="D76" s="396"/>
      <c r="E76" s="402"/>
      <c r="F76" s="466"/>
      <c r="G76" s="466"/>
      <c r="H76" s="467"/>
      <c r="I76" s="1508"/>
      <c r="J76" s="499">
        <v>0.2</v>
      </c>
      <c r="K76" s="1514"/>
      <c r="L76" s="498">
        <v>9</v>
      </c>
      <c r="M76" s="1517"/>
      <c r="N76" s="1517"/>
      <c r="O76" s="1548"/>
      <c r="P76" s="482" t="s">
        <v>860</v>
      </c>
    </row>
    <row r="77" spans="1:16" ht="16" customHeight="1" thickTop="1" thickBot="1" x14ac:dyDescent="0.45">
      <c r="A77" s="1543"/>
      <c r="B77" s="1539"/>
      <c r="C77" s="1491"/>
      <c r="D77" s="394"/>
      <c r="E77" s="402"/>
      <c r="F77" s="464"/>
      <c r="G77" s="464"/>
      <c r="H77" s="465"/>
      <c r="I77" s="1508"/>
      <c r="J77" s="499">
        <v>0.1</v>
      </c>
      <c r="K77" s="1514"/>
      <c r="L77" s="498">
        <v>5</v>
      </c>
      <c r="M77" s="1517"/>
      <c r="N77" s="1517"/>
      <c r="O77" s="1548"/>
      <c r="P77" s="482" t="s">
        <v>862</v>
      </c>
    </row>
    <row r="78" spans="1:16" ht="16" customHeight="1" thickTop="1" thickBot="1" x14ac:dyDescent="0.45">
      <c r="A78" s="1544"/>
      <c r="B78" s="1540"/>
      <c r="C78" s="1503"/>
      <c r="D78" s="410"/>
      <c r="E78" s="471"/>
      <c r="F78" s="472"/>
      <c r="G78" s="472"/>
      <c r="H78" s="473"/>
      <c r="I78" s="1512"/>
      <c r="J78" s="500">
        <v>0.1</v>
      </c>
      <c r="K78" s="1515"/>
      <c r="L78" s="498">
        <v>5</v>
      </c>
      <c r="M78" s="1518"/>
      <c r="N78" s="1518"/>
      <c r="O78" s="1549"/>
      <c r="P78" s="491" t="s">
        <v>862</v>
      </c>
    </row>
    <row r="79" spans="1:16" ht="18" customHeight="1" thickTop="1" thickBot="1" x14ac:dyDescent="0.45">
      <c r="A79" s="1542">
        <f>A73+1</f>
        <v>10</v>
      </c>
      <c r="B79" s="1539"/>
      <c r="C79" s="1491"/>
      <c r="D79" s="392"/>
      <c r="E79" s="401"/>
      <c r="F79" s="474"/>
      <c r="G79" s="474"/>
      <c r="H79" s="475"/>
      <c r="I79" s="1507">
        <v>0.25</v>
      </c>
      <c r="J79" s="497">
        <v>0.25</v>
      </c>
      <c r="K79" s="1513">
        <f t="shared" ref="K79" si="18">SUM(J79:J84)</f>
        <v>1</v>
      </c>
      <c r="L79" s="498">
        <v>7</v>
      </c>
      <c r="M79" s="1516">
        <f>(J79*L79)+(J80*L80)+(J81*L81)+(J82*L82)+(J83*L83)+(J84*L84)</f>
        <v>7.6000000000000014</v>
      </c>
      <c r="N79" s="1516">
        <f t="shared" ref="N79" si="19">I79*M79</f>
        <v>1.9000000000000004</v>
      </c>
      <c r="O79" s="1557">
        <f t="shared" ref="O79" si="20">(10*I79)*$P$7</f>
        <v>1.75</v>
      </c>
      <c r="P79" s="492"/>
    </row>
    <row r="80" spans="1:16" ht="17.5" customHeight="1" thickTop="1" thickBot="1" x14ac:dyDescent="0.45">
      <c r="A80" s="1543"/>
      <c r="B80" s="1539"/>
      <c r="C80" s="1491"/>
      <c r="D80" s="394"/>
      <c r="E80" s="402"/>
      <c r="F80" s="464"/>
      <c r="G80" s="464"/>
      <c r="H80" s="465"/>
      <c r="I80" s="1508"/>
      <c r="J80" s="499">
        <v>0.15</v>
      </c>
      <c r="K80" s="1514"/>
      <c r="L80" s="498">
        <v>7</v>
      </c>
      <c r="M80" s="1517"/>
      <c r="N80" s="1517"/>
      <c r="O80" s="1548"/>
      <c r="P80" s="482"/>
    </row>
    <row r="81" spans="1:16" ht="16" customHeight="1" thickTop="1" thickBot="1" x14ac:dyDescent="0.45">
      <c r="A81" s="1543"/>
      <c r="B81" s="1539"/>
      <c r="C81" s="1469"/>
      <c r="D81" s="395"/>
      <c r="E81" s="402"/>
      <c r="F81" s="464"/>
      <c r="G81" s="464"/>
      <c r="H81" s="465"/>
      <c r="I81" s="1508"/>
      <c r="J81" s="499">
        <v>0.2</v>
      </c>
      <c r="K81" s="1514"/>
      <c r="L81" s="498">
        <v>7</v>
      </c>
      <c r="M81" s="1517"/>
      <c r="N81" s="1517"/>
      <c r="O81" s="1548"/>
      <c r="P81" s="482"/>
    </row>
    <row r="82" spans="1:16" ht="16" customHeight="1" thickTop="1" thickBot="1" x14ac:dyDescent="0.45">
      <c r="A82" s="1543"/>
      <c r="B82" s="1539"/>
      <c r="C82" s="1494"/>
      <c r="D82" s="396"/>
      <c r="E82" s="402"/>
      <c r="F82" s="466"/>
      <c r="G82" s="466"/>
      <c r="H82" s="467"/>
      <c r="I82" s="1508"/>
      <c r="J82" s="499">
        <v>0.2</v>
      </c>
      <c r="K82" s="1514"/>
      <c r="L82" s="498">
        <v>8</v>
      </c>
      <c r="M82" s="1517"/>
      <c r="N82" s="1517"/>
      <c r="O82" s="1548"/>
      <c r="P82" s="482"/>
    </row>
    <row r="83" spans="1:16" ht="16" customHeight="1" thickTop="1" thickBot="1" x14ac:dyDescent="0.45">
      <c r="A83" s="1543"/>
      <c r="B83" s="1539"/>
      <c r="C83" s="1491"/>
      <c r="D83" s="394"/>
      <c r="E83" s="402"/>
      <c r="F83" s="464"/>
      <c r="G83" s="464"/>
      <c r="H83" s="465"/>
      <c r="I83" s="1508"/>
      <c r="J83" s="499">
        <v>0.1</v>
      </c>
      <c r="K83" s="1514"/>
      <c r="L83" s="498">
        <v>9</v>
      </c>
      <c r="M83" s="1517"/>
      <c r="N83" s="1517"/>
      <c r="O83" s="1548"/>
      <c r="P83" s="482"/>
    </row>
    <row r="84" spans="1:16" ht="16" customHeight="1" thickTop="1" thickBot="1" x14ac:dyDescent="0.45">
      <c r="A84" s="1543"/>
      <c r="B84" s="1539"/>
      <c r="C84" s="1491"/>
      <c r="D84" s="411"/>
      <c r="E84" s="468"/>
      <c r="F84" s="469"/>
      <c r="G84" s="469"/>
      <c r="H84" s="470"/>
      <c r="I84" s="1509"/>
      <c r="J84" s="501">
        <v>0.1</v>
      </c>
      <c r="K84" s="1519"/>
      <c r="L84" s="498">
        <v>9</v>
      </c>
      <c r="M84" s="1520"/>
      <c r="N84" s="1518"/>
      <c r="O84" s="1558"/>
      <c r="P84" s="483"/>
    </row>
    <row r="85" spans="1:16" ht="17.5" customHeight="1" thickTop="1" thickBot="1" x14ac:dyDescent="0.45">
      <c r="A85" s="1542">
        <f>A79+1</f>
        <v>11</v>
      </c>
      <c r="B85" s="1538"/>
      <c r="C85" s="1499"/>
      <c r="D85" s="409"/>
      <c r="E85" s="461"/>
      <c r="F85" s="462"/>
      <c r="G85" s="462"/>
      <c r="H85" s="463"/>
      <c r="I85" s="1511">
        <v>0.25</v>
      </c>
      <c r="J85" s="502">
        <v>0.25</v>
      </c>
      <c r="K85" s="1559">
        <f t="shared" ref="K85" si="21">SUM(J85:J90)</f>
        <v>1</v>
      </c>
      <c r="L85" s="498">
        <v>9</v>
      </c>
      <c r="M85" s="1560">
        <f>(J85*L85)+(J86*L86)+(J87*L87)+(J88*L88)+(J89*L89)+(J90*L90)</f>
        <v>7.1</v>
      </c>
      <c r="N85" s="1516">
        <f t="shared" ref="N85" si="22">I85*M85</f>
        <v>1.7749999999999999</v>
      </c>
      <c r="O85" s="1547">
        <f t="shared" ref="O85" si="23">(10*I85)*$P$7</f>
        <v>1.75</v>
      </c>
      <c r="P85" s="485"/>
    </row>
    <row r="86" spans="1:16" ht="17.5" customHeight="1" thickTop="1" thickBot="1" x14ac:dyDescent="0.45">
      <c r="A86" s="1543"/>
      <c r="B86" s="1539"/>
      <c r="C86" s="1491"/>
      <c r="D86" s="394"/>
      <c r="E86" s="402"/>
      <c r="F86" s="464"/>
      <c r="G86" s="464"/>
      <c r="H86" s="465"/>
      <c r="I86" s="1508"/>
      <c r="J86" s="499">
        <v>0.15</v>
      </c>
      <c r="K86" s="1514"/>
      <c r="L86" s="498">
        <v>7</v>
      </c>
      <c r="M86" s="1517"/>
      <c r="N86" s="1517"/>
      <c r="O86" s="1548"/>
      <c r="P86" s="482"/>
    </row>
    <row r="87" spans="1:16" ht="16" customHeight="1" thickTop="1" thickBot="1" x14ac:dyDescent="0.45">
      <c r="A87" s="1543"/>
      <c r="B87" s="1539"/>
      <c r="C87" s="1469"/>
      <c r="D87" s="395"/>
      <c r="E87" s="402"/>
      <c r="F87" s="464"/>
      <c r="G87" s="464"/>
      <c r="H87" s="465"/>
      <c r="I87" s="1508"/>
      <c r="J87" s="499">
        <v>0.2</v>
      </c>
      <c r="K87" s="1514"/>
      <c r="L87" s="498">
        <v>6</v>
      </c>
      <c r="M87" s="1517"/>
      <c r="N87" s="1517"/>
      <c r="O87" s="1548"/>
      <c r="P87" s="482"/>
    </row>
    <row r="88" spans="1:16" ht="16" customHeight="1" thickTop="1" thickBot="1" x14ac:dyDescent="0.45">
      <c r="A88" s="1543"/>
      <c r="B88" s="1539"/>
      <c r="C88" s="1494"/>
      <c r="D88" s="396"/>
      <c r="E88" s="402"/>
      <c r="F88" s="466"/>
      <c r="G88" s="466"/>
      <c r="H88" s="467"/>
      <c r="I88" s="1508"/>
      <c r="J88" s="499">
        <v>0.2</v>
      </c>
      <c r="K88" s="1514"/>
      <c r="L88" s="498">
        <v>5</v>
      </c>
      <c r="M88" s="1517"/>
      <c r="N88" s="1517"/>
      <c r="O88" s="1548"/>
      <c r="P88" s="482"/>
    </row>
    <row r="89" spans="1:16" ht="16" customHeight="1" thickTop="1" thickBot="1" x14ac:dyDescent="0.45">
      <c r="A89" s="1543"/>
      <c r="B89" s="1539"/>
      <c r="C89" s="1491"/>
      <c r="D89" s="394"/>
      <c r="E89" s="402"/>
      <c r="F89" s="464"/>
      <c r="G89" s="464"/>
      <c r="H89" s="465"/>
      <c r="I89" s="1508"/>
      <c r="J89" s="499">
        <v>0.1</v>
      </c>
      <c r="K89" s="1514"/>
      <c r="L89" s="498">
        <v>8</v>
      </c>
      <c r="M89" s="1517"/>
      <c r="N89" s="1517"/>
      <c r="O89" s="1548"/>
      <c r="P89" s="482"/>
    </row>
    <row r="90" spans="1:16" ht="16" customHeight="1" thickTop="1" thickBot="1" x14ac:dyDescent="0.45">
      <c r="A90" s="1544"/>
      <c r="B90" s="1540"/>
      <c r="C90" s="1503"/>
      <c r="D90" s="410"/>
      <c r="E90" s="471"/>
      <c r="F90" s="472"/>
      <c r="G90" s="472"/>
      <c r="H90" s="473"/>
      <c r="I90" s="1512"/>
      <c r="J90" s="500">
        <v>0.1</v>
      </c>
      <c r="K90" s="1515"/>
      <c r="L90" s="498">
        <v>8</v>
      </c>
      <c r="M90" s="1518"/>
      <c r="N90" s="1518"/>
      <c r="O90" s="1549"/>
      <c r="P90" s="491"/>
    </row>
    <row r="91" spans="1:16" ht="17.5" customHeight="1" thickTop="1" thickBot="1" x14ac:dyDescent="0.45">
      <c r="A91" s="1543">
        <f>A85+1</f>
        <v>12</v>
      </c>
      <c r="B91" s="1539"/>
      <c r="C91" s="1491"/>
      <c r="D91" s="392"/>
      <c r="E91" s="401"/>
      <c r="F91" s="474"/>
      <c r="G91" s="474"/>
      <c r="H91" s="475"/>
      <c r="I91" s="1507">
        <v>0.2</v>
      </c>
      <c r="J91" s="497">
        <v>0.25</v>
      </c>
      <c r="K91" s="1513">
        <f t="shared" ref="K91" si="24">SUM(J91:J96)</f>
        <v>1</v>
      </c>
      <c r="L91" s="498">
        <v>5</v>
      </c>
      <c r="M91" s="1516">
        <f>(J91*L91)+(J92*L92)+(J93*L93)+(J94*L94)+(J95*L95)+(J96*L96)</f>
        <v>5</v>
      </c>
      <c r="N91" s="1516">
        <f t="shared" ref="N91" si="25">I91*M91</f>
        <v>1</v>
      </c>
      <c r="O91" s="1557">
        <f t="shared" ref="O91" si="26">(10*I91)*$P$7</f>
        <v>1.4</v>
      </c>
      <c r="P91" s="492"/>
    </row>
    <row r="92" spans="1:16" ht="15" customHeight="1" thickTop="1" thickBot="1" x14ac:dyDescent="0.45">
      <c r="A92" s="1543"/>
      <c r="B92" s="1539"/>
      <c r="C92" s="1491"/>
      <c r="D92" s="394"/>
      <c r="E92" s="402"/>
      <c r="F92" s="464"/>
      <c r="G92" s="464"/>
      <c r="H92" s="465"/>
      <c r="I92" s="1508"/>
      <c r="J92" s="499">
        <v>0.15</v>
      </c>
      <c r="K92" s="1514"/>
      <c r="L92" s="498">
        <v>5</v>
      </c>
      <c r="M92" s="1517"/>
      <c r="N92" s="1517"/>
      <c r="O92" s="1548"/>
      <c r="P92" s="482"/>
    </row>
    <row r="93" spans="1:16" ht="16" customHeight="1" thickTop="1" thickBot="1" x14ac:dyDescent="0.45">
      <c r="A93" s="1543"/>
      <c r="B93" s="1539"/>
      <c r="C93" s="1469"/>
      <c r="D93" s="395"/>
      <c r="E93" s="402"/>
      <c r="F93" s="464"/>
      <c r="G93" s="464"/>
      <c r="H93" s="465"/>
      <c r="I93" s="1508"/>
      <c r="J93" s="499">
        <v>0.2</v>
      </c>
      <c r="K93" s="1514"/>
      <c r="L93" s="498">
        <v>5</v>
      </c>
      <c r="M93" s="1517"/>
      <c r="N93" s="1517"/>
      <c r="O93" s="1548"/>
      <c r="P93" s="482"/>
    </row>
    <row r="94" spans="1:16" ht="16" customHeight="1" thickTop="1" thickBot="1" x14ac:dyDescent="0.45">
      <c r="A94" s="1543"/>
      <c r="B94" s="1539"/>
      <c r="C94" s="1494"/>
      <c r="D94" s="396"/>
      <c r="E94" s="402"/>
      <c r="F94" s="466"/>
      <c r="G94" s="466"/>
      <c r="H94" s="467"/>
      <c r="I94" s="1508"/>
      <c r="J94" s="499">
        <v>0.2</v>
      </c>
      <c r="K94" s="1514"/>
      <c r="L94" s="498">
        <v>5</v>
      </c>
      <c r="M94" s="1517"/>
      <c r="N94" s="1517"/>
      <c r="O94" s="1548"/>
      <c r="P94" s="482"/>
    </row>
    <row r="95" spans="1:16" ht="16" customHeight="1" thickTop="1" thickBot="1" x14ac:dyDescent="0.45">
      <c r="A95" s="1543"/>
      <c r="B95" s="1539"/>
      <c r="C95" s="1491"/>
      <c r="D95" s="394"/>
      <c r="E95" s="402"/>
      <c r="F95" s="464"/>
      <c r="G95" s="464"/>
      <c r="H95" s="465"/>
      <c r="I95" s="1508"/>
      <c r="J95" s="499">
        <v>0.1</v>
      </c>
      <c r="K95" s="1514"/>
      <c r="L95" s="498">
        <v>5</v>
      </c>
      <c r="M95" s="1517"/>
      <c r="N95" s="1517"/>
      <c r="O95" s="1548"/>
      <c r="P95" s="482"/>
    </row>
    <row r="96" spans="1:16" ht="16" customHeight="1" thickTop="1" thickBot="1" x14ac:dyDescent="0.45">
      <c r="A96" s="1544"/>
      <c r="B96" s="1540"/>
      <c r="C96" s="1503"/>
      <c r="D96" s="410"/>
      <c r="E96" s="471"/>
      <c r="F96" s="472"/>
      <c r="G96" s="472"/>
      <c r="H96" s="473"/>
      <c r="I96" s="1509"/>
      <c r="J96" s="501">
        <v>0.1</v>
      </c>
      <c r="K96" s="1519"/>
      <c r="L96" s="498">
        <v>5</v>
      </c>
      <c r="M96" s="1520"/>
      <c r="N96" s="1518"/>
      <c r="O96" s="1558"/>
      <c r="P96" s="483"/>
    </row>
    <row r="97" spans="1:16" ht="16" customHeight="1" thickTop="1" x14ac:dyDescent="0.45">
      <c r="A97" s="493"/>
      <c r="B97" s="434"/>
      <c r="C97" s="494"/>
      <c r="D97" s="495"/>
      <c r="E97" s="1531" t="s">
        <v>857</v>
      </c>
      <c r="F97" s="1531"/>
      <c r="G97" s="1531"/>
      <c r="H97" s="1531"/>
      <c r="I97" s="478">
        <f>SUM(I73:I96)</f>
        <v>1</v>
      </c>
      <c r="J97" s="1510" t="s">
        <v>858</v>
      </c>
      <c r="K97" s="1510"/>
      <c r="L97" s="1510"/>
      <c r="M97" s="1510"/>
      <c r="N97" s="496">
        <f>SUM(N73:N96)</f>
        <v>7.1349999999999998</v>
      </c>
      <c r="O97" s="479">
        <f>SUM(O73:O96)</f>
        <v>7</v>
      </c>
    </row>
    <row r="98" spans="1:16" ht="15" thickBot="1" x14ac:dyDescent="0.4">
      <c r="I98" s="480"/>
      <c r="J98" s="1510" t="s">
        <v>863</v>
      </c>
      <c r="K98" s="1510"/>
      <c r="L98" s="1510"/>
      <c r="M98" s="1510"/>
      <c r="N98" s="1556">
        <f>N97*K70</f>
        <v>1.427</v>
      </c>
      <c r="O98" s="1556"/>
      <c r="P98" s="180"/>
    </row>
    <row r="99" spans="1:16" ht="22" thickTop="1" thickBot="1" x14ac:dyDescent="0.6">
      <c r="A99" s="384"/>
      <c r="B99" s="385"/>
      <c r="C99" s="1450" t="s">
        <v>809</v>
      </c>
      <c r="D99" s="1450"/>
      <c r="E99" s="386"/>
      <c r="F99" s="397"/>
      <c r="G99" s="398"/>
      <c r="H99" s="399">
        <f>H68+1</f>
        <v>4</v>
      </c>
      <c r="I99" s="838" t="s">
        <v>1069</v>
      </c>
      <c r="J99" s="839"/>
    </row>
    <row r="100" spans="1:16" ht="17" thickTop="1" thickBot="1" x14ac:dyDescent="0.5">
      <c r="A100" s="156"/>
      <c r="B100" s="156"/>
      <c r="C100" s="156"/>
      <c r="D100" s="156"/>
      <c r="E100" s="156"/>
      <c r="F100" s="156"/>
      <c r="G100" s="156"/>
      <c r="H100" s="156"/>
    </row>
    <row r="101" spans="1:16" ht="33.5" thickTop="1" x14ac:dyDescent="0.35">
      <c r="A101" s="405" t="s">
        <v>829</v>
      </c>
      <c r="B101" s="1550" t="str">
        <f>'4.4 GE-MCK'!D11</f>
        <v>Cuatro</v>
      </c>
      <c r="C101" s="1551"/>
      <c r="D101" s="406" t="s">
        <v>810</v>
      </c>
      <c r="E101" s="1533"/>
      <c r="F101" s="1533"/>
      <c r="G101" s="1533"/>
      <c r="H101" s="1534"/>
      <c r="I101" s="1527" t="s">
        <v>855</v>
      </c>
      <c r="J101" s="1528"/>
      <c r="K101" s="1521">
        <v>0.1</v>
      </c>
      <c r="L101" s="1522"/>
      <c r="M101" s="1523"/>
      <c r="N101" s="1554" t="s">
        <v>859</v>
      </c>
      <c r="O101" s="1528"/>
      <c r="P101" s="1545">
        <v>0.7</v>
      </c>
    </row>
    <row r="102" spans="1:16" ht="16.5" thickBot="1" x14ac:dyDescent="0.5">
      <c r="A102" s="1479" t="s">
        <v>811</v>
      </c>
      <c r="B102" s="1480"/>
      <c r="C102" s="1480" t="s">
        <v>812</v>
      </c>
      <c r="D102" s="1480"/>
      <c r="E102" s="1483" t="s">
        <v>813</v>
      </c>
      <c r="F102" s="1485" t="s">
        <v>814</v>
      </c>
      <c r="G102" s="1485"/>
      <c r="H102" s="1532"/>
      <c r="I102" s="1529"/>
      <c r="J102" s="1530"/>
      <c r="K102" s="1524"/>
      <c r="L102" s="1525"/>
      <c r="M102" s="1526"/>
      <c r="N102" s="1555"/>
      <c r="O102" s="1530"/>
      <c r="P102" s="1546"/>
    </row>
    <row r="103" spans="1:16" ht="41.5" thickTop="1" thickBot="1" x14ac:dyDescent="0.45">
      <c r="A103" s="1481"/>
      <c r="B103" s="1482"/>
      <c r="C103" s="1482"/>
      <c r="D103" s="1482"/>
      <c r="E103" s="1484"/>
      <c r="F103" s="408" t="s">
        <v>815</v>
      </c>
      <c r="G103" s="408" t="s">
        <v>816</v>
      </c>
      <c r="H103" s="412" t="s">
        <v>817</v>
      </c>
      <c r="I103" s="486" t="s">
        <v>854</v>
      </c>
      <c r="J103" s="487" t="s">
        <v>848</v>
      </c>
      <c r="K103" s="488" t="s">
        <v>856</v>
      </c>
      <c r="L103" s="488" t="s">
        <v>849</v>
      </c>
      <c r="M103" s="486" t="s">
        <v>850</v>
      </c>
      <c r="N103" s="489" t="s">
        <v>851</v>
      </c>
      <c r="O103" s="490" t="s">
        <v>852</v>
      </c>
      <c r="P103" s="486" t="s">
        <v>853</v>
      </c>
    </row>
    <row r="104" spans="1:16" ht="18" customHeight="1" thickTop="1" thickBot="1" x14ac:dyDescent="0.45">
      <c r="A104" s="1542">
        <f>A91+1</f>
        <v>13</v>
      </c>
      <c r="B104" s="1538"/>
      <c r="C104" s="1499"/>
      <c r="D104" s="409"/>
      <c r="E104" s="461"/>
      <c r="F104" s="462"/>
      <c r="G104" s="462"/>
      <c r="H104" s="463"/>
      <c r="I104" s="1511">
        <v>0.3</v>
      </c>
      <c r="J104" s="497">
        <v>0.25</v>
      </c>
      <c r="K104" s="1513">
        <f>SUM(J104:J109)</f>
        <v>1</v>
      </c>
      <c r="L104" s="498">
        <v>8</v>
      </c>
      <c r="M104" s="1516">
        <f>(J104*L104)+(J105*L105)+(J106*L106)+(J107*L107)+(J108*L108)+(J109*L109)</f>
        <v>8</v>
      </c>
      <c r="N104" s="1516">
        <f>I104*M104</f>
        <v>2.4</v>
      </c>
      <c r="O104" s="1547">
        <f>(10*I104)*$P$7</f>
        <v>2.0999999999999996</v>
      </c>
      <c r="P104" s="485" t="s">
        <v>861</v>
      </c>
    </row>
    <row r="105" spans="1:16" ht="15" customHeight="1" thickTop="1" thickBot="1" x14ac:dyDescent="0.45">
      <c r="A105" s="1543"/>
      <c r="B105" s="1539"/>
      <c r="C105" s="1491"/>
      <c r="D105" s="394"/>
      <c r="E105" s="402"/>
      <c r="F105" s="464"/>
      <c r="G105" s="464"/>
      <c r="H105" s="465"/>
      <c r="I105" s="1508"/>
      <c r="J105" s="499">
        <v>0.15</v>
      </c>
      <c r="K105" s="1514"/>
      <c r="L105" s="498">
        <v>8</v>
      </c>
      <c r="M105" s="1517"/>
      <c r="N105" s="1517"/>
      <c r="O105" s="1548"/>
      <c r="P105" s="482" t="s">
        <v>861</v>
      </c>
    </row>
    <row r="106" spans="1:16" ht="16" customHeight="1" thickTop="1" thickBot="1" x14ac:dyDescent="0.45">
      <c r="A106" s="1543"/>
      <c r="B106" s="1539"/>
      <c r="C106" s="1469"/>
      <c r="D106" s="395"/>
      <c r="E106" s="402"/>
      <c r="F106" s="464"/>
      <c r="G106" s="464"/>
      <c r="H106" s="465"/>
      <c r="I106" s="1508"/>
      <c r="J106" s="499">
        <v>0.2</v>
      </c>
      <c r="K106" s="1514"/>
      <c r="L106" s="498">
        <v>8</v>
      </c>
      <c r="M106" s="1517"/>
      <c r="N106" s="1517"/>
      <c r="O106" s="1548"/>
      <c r="P106" s="482" t="s">
        <v>861</v>
      </c>
    </row>
    <row r="107" spans="1:16" ht="16" customHeight="1" thickTop="1" thickBot="1" x14ac:dyDescent="0.45">
      <c r="A107" s="1543"/>
      <c r="B107" s="1539"/>
      <c r="C107" s="1494"/>
      <c r="D107" s="396"/>
      <c r="E107" s="402"/>
      <c r="F107" s="466"/>
      <c r="G107" s="466"/>
      <c r="H107" s="467"/>
      <c r="I107" s="1508"/>
      <c r="J107" s="499">
        <v>0.2</v>
      </c>
      <c r="K107" s="1514"/>
      <c r="L107" s="498">
        <v>8</v>
      </c>
      <c r="M107" s="1517"/>
      <c r="N107" s="1517"/>
      <c r="O107" s="1548"/>
      <c r="P107" s="482" t="s">
        <v>860</v>
      </c>
    </row>
    <row r="108" spans="1:16" ht="16" customHeight="1" thickTop="1" thickBot="1" x14ac:dyDescent="0.45">
      <c r="A108" s="1543"/>
      <c r="B108" s="1539"/>
      <c r="C108" s="1491"/>
      <c r="D108" s="394"/>
      <c r="E108" s="402"/>
      <c r="F108" s="464"/>
      <c r="G108" s="464"/>
      <c r="H108" s="465"/>
      <c r="I108" s="1508"/>
      <c r="J108" s="499">
        <v>0.1</v>
      </c>
      <c r="K108" s="1514"/>
      <c r="L108" s="498">
        <v>8</v>
      </c>
      <c r="M108" s="1517"/>
      <c r="N108" s="1517"/>
      <c r="O108" s="1548"/>
      <c r="P108" s="482" t="s">
        <v>862</v>
      </c>
    </row>
    <row r="109" spans="1:16" ht="16" customHeight="1" thickTop="1" thickBot="1" x14ac:dyDescent="0.45">
      <c r="A109" s="1544"/>
      <c r="B109" s="1540"/>
      <c r="C109" s="1503"/>
      <c r="D109" s="410"/>
      <c r="E109" s="471"/>
      <c r="F109" s="472"/>
      <c r="G109" s="472"/>
      <c r="H109" s="473"/>
      <c r="I109" s="1512"/>
      <c r="J109" s="500">
        <v>0.1</v>
      </c>
      <c r="K109" s="1515"/>
      <c r="L109" s="498">
        <v>8</v>
      </c>
      <c r="M109" s="1518"/>
      <c r="N109" s="1518"/>
      <c r="O109" s="1549"/>
      <c r="P109" s="491" t="s">
        <v>862</v>
      </c>
    </row>
    <row r="110" spans="1:16" ht="18" customHeight="1" thickTop="1" thickBot="1" x14ac:dyDescent="0.45">
      <c r="A110" s="1542">
        <f>A104+1</f>
        <v>14</v>
      </c>
      <c r="B110" s="1539"/>
      <c r="C110" s="1491"/>
      <c r="D110" s="392"/>
      <c r="E110" s="401"/>
      <c r="F110" s="474"/>
      <c r="G110" s="474"/>
      <c r="H110" s="475"/>
      <c r="I110" s="1507">
        <v>0.25</v>
      </c>
      <c r="J110" s="497">
        <v>0.25</v>
      </c>
      <c r="K110" s="1513">
        <f t="shared" ref="K110" si="27">SUM(J110:J115)</f>
        <v>1</v>
      </c>
      <c r="L110" s="498">
        <v>8</v>
      </c>
      <c r="M110" s="1516">
        <f>(J110*L110)+(J111*L111)+(J112*L112)+(J113*L113)+(J114*L114)+(J115*L115)</f>
        <v>8</v>
      </c>
      <c r="N110" s="1516">
        <f t="shared" ref="N110" si="28">I110*M110</f>
        <v>2</v>
      </c>
      <c r="O110" s="1557">
        <f t="shared" ref="O110" si="29">(10*I110)*$P$7</f>
        <v>1.75</v>
      </c>
      <c r="P110" s="492"/>
    </row>
    <row r="111" spans="1:16" ht="17.5" customHeight="1" thickTop="1" thickBot="1" x14ac:dyDescent="0.45">
      <c r="A111" s="1543"/>
      <c r="B111" s="1539"/>
      <c r="C111" s="1491"/>
      <c r="D111" s="394"/>
      <c r="E111" s="402"/>
      <c r="F111" s="464"/>
      <c r="G111" s="464"/>
      <c r="H111" s="465"/>
      <c r="I111" s="1508"/>
      <c r="J111" s="499">
        <v>0.15</v>
      </c>
      <c r="K111" s="1514"/>
      <c r="L111" s="498">
        <v>8</v>
      </c>
      <c r="M111" s="1517"/>
      <c r="N111" s="1517"/>
      <c r="O111" s="1548"/>
      <c r="P111" s="482"/>
    </row>
    <row r="112" spans="1:16" ht="16" customHeight="1" thickTop="1" thickBot="1" x14ac:dyDescent="0.45">
      <c r="A112" s="1543"/>
      <c r="B112" s="1539"/>
      <c r="C112" s="1469"/>
      <c r="D112" s="395"/>
      <c r="E112" s="402"/>
      <c r="F112" s="464"/>
      <c r="G112" s="464"/>
      <c r="H112" s="465"/>
      <c r="I112" s="1508"/>
      <c r="J112" s="499">
        <v>0.2</v>
      </c>
      <c r="K112" s="1514"/>
      <c r="L112" s="498">
        <v>8</v>
      </c>
      <c r="M112" s="1517"/>
      <c r="N112" s="1517"/>
      <c r="O112" s="1548"/>
      <c r="P112" s="482"/>
    </row>
    <row r="113" spans="1:16" ht="16" customHeight="1" thickTop="1" thickBot="1" x14ac:dyDescent="0.45">
      <c r="A113" s="1543"/>
      <c r="B113" s="1539"/>
      <c r="C113" s="1541"/>
      <c r="D113" s="396"/>
      <c r="E113" s="402"/>
      <c r="F113" s="466"/>
      <c r="G113" s="466"/>
      <c r="H113" s="467"/>
      <c r="I113" s="1508"/>
      <c r="J113" s="499">
        <v>0.2</v>
      </c>
      <c r="K113" s="1514"/>
      <c r="L113" s="498">
        <v>8</v>
      </c>
      <c r="M113" s="1517"/>
      <c r="N113" s="1517"/>
      <c r="O113" s="1548"/>
      <c r="P113" s="482"/>
    </row>
    <row r="114" spans="1:16" ht="16" customHeight="1" thickTop="1" thickBot="1" x14ac:dyDescent="0.45">
      <c r="A114" s="1543"/>
      <c r="B114" s="1539"/>
      <c r="C114" s="1491"/>
      <c r="D114" s="394"/>
      <c r="E114" s="402"/>
      <c r="F114" s="464"/>
      <c r="G114" s="464"/>
      <c r="H114" s="465"/>
      <c r="I114" s="1508"/>
      <c r="J114" s="499">
        <v>0.1</v>
      </c>
      <c r="K114" s="1514"/>
      <c r="L114" s="498">
        <v>8</v>
      </c>
      <c r="M114" s="1517"/>
      <c r="N114" s="1517"/>
      <c r="O114" s="1548"/>
      <c r="P114" s="482"/>
    </row>
    <row r="115" spans="1:16" ht="16" customHeight="1" thickTop="1" thickBot="1" x14ac:dyDescent="0.45">
      <c r="A115" s="1543"/>
      <c r="B115" s="1539"/>
      <c r="C115" s="1491"/>
      <c r="D115" s="411"/>
      <c r="E115" s="468"/>
      <c r="F115" s="469"/>
      <c r="G115" s="469"/>
      <c r="H115" s="470"/>
      <c r="I115" s="1509"/>
      <c r="J115" s="501">
        <v>0.1</v>
      </c>
      <c r="K115" s="1519"/>
      <c r="L115" s="498">
        <v>8</v>
      </c>
      <c r="M115" s="1520"/>
      <c r="N115" s="1518"/>
      <c r="O115" s="1558"/>
      <c r="P115" s="483"/>
    </row>
    <row r="116" spans="1:16" ht="18.5" thickTop="1" thickBot="1" x14ac:dyDescent="0.45">
      <c r="A116" s="416">
        <f>A110+1</f>
        <v>15</v>
      </c>
      <c r="B116" s="1538"/>
      <c r="C116" s="1499"/>
      <c r="D116" s="409"/>
      <c r="E116" s="461"/>
      <c r="F116" s="462"/>
      <c r="G116" s="462"/>
      <c r="H116" s="463"/>
      <c r="I116" s="1511">
        <v>0.25</v>
      </c>
      <c r="J116" s="502">
        <v>0.25</v>
      </c>
      <c r="K116" s="1559">
        <f t="shared" ref="K116" si="30">SUM(J116:J121)</f>
        <v>1</v>
      </c>
      <c r="L116" s="498">
        <v>8</v>
      </c>
      <c r="M116" s="1560">
        <f>(J116*L116)+(J117*L117)+(J118*L118)+(J119*L119)+(J120*L120)+(J121*L121)</f>
        <v>8</v>
      </c>
      <c r="N116" s="1516">
        <f t="shared" ref="N116" si="31">I116*M116</f>
        <v>2</v>
      </c>
      <c r="O116" s="1547">
        <f t="shared" ref="O116" si="32">(10*I116)*$P$7</f>
        <v>1.75</v>
      </c>
      <c r="P116" s="485"/>
    </row>
    <row r="117" spans="1:16" ht="18.5" thickTop="1" thickBot="1" x14ac:dyDescent="0.45">
      <c r="A117" s="413"/>
      <c r="B117" s="1539"/>
      <c r="C117" s="1491"/>
      <c r="D117" s="394"/>
      <c r="E117" s="402"/>
      <c r="F117" s="464"/>
      <c r="G117" s="464"/>
      <c r="H117" s="465"/>
      <c r="I117" s="1508"/>
      <c r="J117" s="499">
        <v>0.15</v>
      </c>
      <c r="K117" s="1514"/>
      <c r="L117" s="498">
        <v>8</v>
      </c>
      <c r="M117" s="1517"/>
      <c r="N117" s="1517"/>
      <c r="O117" s="1548"/>
      <c r="P117" s="482"/>
    </row>
    <row r="118" spans="1:16" ht="16" customHeight="1" thickTop="1" thickBot="1" x14ac:dyDescent="0.5">
      <c r="A118" s="414"/>
      <c r="B118" s="1539"/>
      <c r="C118" s="1469"/>
      <c r="D118" s="395"/>
      <c r="E118" s="402"/>
      <c r="F118" s="464"/>
      <c r="G118" s="464"/>
      <c r="H118" s="465"/>
      <c r="I118" s="1508"/>
      <c r="J118" s="499">
        <v>0.2</v>
      </c>
      <c r="K118" s="1514"/>
      <c r="L118" s="498">
        <v>8</v>
      </c>
      <c r="M118" s="1517"/>
      <c r="N118" s="1517"/>
      <c r="O118" s="1548"/>
      <c r="P118" s="482"/>
    </row>
    <row r="119" spans="1:16" ht="16" customHeight="1" thickTop="1" thickBot="1" x14ac:dyDescent="0.5">
      <c r="A119" s="414"/>
      <c r="B119" s="1539"/>
      <c r="C119" s="1494"/>
      <c r="D119" s="396"/>
      <c r="E119" s="402"/>
      <c r="F119" s="466"/>
      <c r="G119" s="466"/>
      <c r="H119" s="467"/>
      <c r="I119" s="1508"/>
      <c r="J119" s="499">
        <v>0.2</v>
      </c>
      <c r="K119" s="1514"/>
      <c r="L119" s="498">
        <v>8</v>
      </c>
      <c r="M119" s="1517"/>
      <c r="N119" s="1517"/>
      <c r="O119" s="1548"/>
      <c r="P119" s="482"/>
    </row>
    <row r="120" spans="1:16" ht="16" customHeight="1" thickTop="1" thickBot="1" x14ac:dyDescent="0.5">
      <c r="A120" s="414"/>
      <c r="B120" s="1539"/>
      <c r="C120" s="1491"/>
      <c r="D120" s="394"/>
      <c r="E120" s="402"/>
      <c r="F120" s="464"/>
      <c r="G120" s="464"/>
      <c r="H120" s="465"/>
      <c r="I120" s="1508"/>
      <c r="J120" s="499">
        <v>0.1</v>
      </c>
      <c r="K120" s="1514"/>
      <c r="L120" s="498">
        <v>8</v>
      </c>
      <c r="M120" s="1517"/>
      <c r="N120" s="1517"/>
      <c r="O120" s="1548"/>
      <c r="P120" s="482"/>
    </row>
    <row r="121" spans="1:16" ht="16" customHeight="1" thickTop="1" thickBot="1" x14ac:dyDescent="0.5">
      <c r="A121" s="415"/>
      <c r="B121" s="1540"/>
      <c r="C121" s="1503"/>
      <c r="D121" s="410"/>
      <c r="E121" s="471"/>
      <c r="F121" s="472"/>
      <c r="G121" s="472"/>
      <c r="H121" s="473"/>
      <c r="I121" s="1512"/>
      <c r="J121" s="500">
        <v>0.1</v>
      </c>
      <c r="K121" s="1515"/>
      <c r="L121" s="498">
        <v>8</v>
      </c>
      <c r="M121" s="1518"/>
      <c r="N121" s="1518"/>
      <c r="O121" s="1549"/>
      <c r="P121" s="491"/>
    </row>
    <row r="122" spans="1:16" ht="17.5" customHeight="1" thickTop="1" thickBot="1" x14ac:dyDescent="0.45">
      <c r="A122" s="1543">
        <f>A116+1</f>
        <v>16</v>
      </c>
      <c r="B122" s="1539"/>
      <c r="C122" s="1491"/>
      <c r="D122" s="392"/>
      <c r="E122" s="401"/>
      <c r="F122" s="474"/>
      <c r="G122" s="474"/>
      <c r="H122" s="475"/>
      <c r="I122" s="1507">
        <v>0.2</v>
      </c>
      <c r="J122" s="497">
        <v>0.25</v>
      </c>
      <c r="K122" s="1513">
        <f t="shared" ref="K122" si="33">SUM(J122:J127)</f>
        <v>1</v>
      </c>
      <c r="L122" s="498">
        <v>8</v>
      </c>
      <c r="M122" s="1516">
        <f>(J122*L122)+(J123*L123)+(J124*L124)+(J125*L125)+(J126*L126)+(J127*L127)</f>
        <v>8</v>
      </c>
      <c r="N122" s="1516">
        <f t="shared" ref="N122" si="34">I122*M122</f>
        <v>1.6</v>
      </c>
      <c r="O122" s="1557">
        <f t="shared" ref="O122" si="35">(10*I122)*$P$7</f>
        <v>1.4</v>
      </c>
      <c r="P122" s="492"/>
    </row>
    <row r="123" spans="1:16" ht="15" customHeight="1" thickTop="1" thickBot="1" x14ac:dyDescent="0.45">
      <c r="A123" s="1543"/>
      <c r="B123" s="1539"/>
      <c r="C123" s="1491"/>
      <c r="D123" s="394"/>
      <c r="E123" s="402"/>
      <c r="F123" s="464"/>
      <c r="G123" s="464"/>
      <c r="H123" s="465"/>
      <c r="I123" s="1508"/>
      <c r="J123" s="499">
        <v>0.15</v>
      </c>
      <c r="K123" s="1514"/>
      <c r="L123" s="498">
        <v>8</v>
      </c>
      <c r="M123" s="1517"/>
      <c r="N123" s="1517"/>
      <c r="O123" s="1548"/>
      <c r="P123" s="482"/>
    </row>
    <row r="124" spans="1:16" ht="16" customHeight="1" thickTop="1" thickBot="1" x14ac:dyDescent="0.45">
      <c r="A124" s="1543"/>
      <c r="B124" s="1539"/>
      <c r="C124" s="1469"/>
      <c r="D124" s="395"/>
      <c r="E124" s="402"/>
      <c r="F124" s="464"/>
      <c r="G124" s="464"/>
      <c r="H124" s="465"/>
      <c r="I124" s="1508"/>
      <c r="J124" s="499">
        <v>0.2</v>
      </c>
      <c r="K124" s="1514"/>
      <c r="L124" s="498">
        <v>8</v>
      </c>
      <c r="M124" s="1517"/>
      <c r="N124" s="1517"/>
      <c r="O124" s="1548"/>
      <c r="P124" s="482"/>
    </row>
    <row r="125" spans="1:16" ht="16" customHeight="1" thickTop="1" thickBot="1" x14ac:dyDescent="0.45">
      <c r="A125" s="1543"/>
      <c r="B125" s="1539"/>
      <c r="C125" s="1494"/>
      <c r="D125" s="396"/>
      <c r="E125" s="402"/>
      <c r="F125" s="466"/>
      <c r="G125" s="466"/>
      <c r="H125" s="467"/>
      <c r="I125" s="1508"/>
      <c r="J125" s="499">
        <v>0.2</v>
      </c>
      <c r="K125" s="1514"/>
      <c r="L125" s="498">
        <v>8</v>
      </c>
      <c r="M125" s="1517"/>
      <c r="N125" s="1517"/>
      <c r="O125" s="1548"/>
      <c r="P125" s="482"/>
    </row>
    <row r="126" spans="1:16" ht="16" customHeight="1" thickTop="1" thickBot="1" x14ac:dyDescent="0.45">
      <c r="A126" s="1543"/>
      <c r="B126" s="1539"/>
      <c r="C126" s="1491"/>
      <c r="D126" s="394"/>
      <c r="E126" s="402"/>
      <c r="F126" s="464"/>
      <c r="G126" s="464"/>
      <c r="H126" s="465"/>
      <c r="I126" s="1508"/>
      <c r="J126" s="499">
        <v>0.1</v>
      </c>
      <c r="K126" s="1514"/>
      <c r="L126" s="498">
        <v>8</v>
      </c>
      <c r="M126" s="1517"/>
      <c r="N126" s="1517"/>
      <c r="O126" s="1548"/>
      <c r="P126" s="482"/>
    </row>
    <row r="127" spans="1:16" ht="16" customHeight="1" thickTop="1" thickBot="1" x14ac:dyDescent="0.45">
      <c r="A127" s="1544"/>
      <c r="B127" s="1540"/>
      <c r="C127" s="1503"/>
      <c r="D127" s="410"/>
      <c r="E127" s="471"/>
      <c r="F127" s="472"/>
      <c r="G127" s="472"/>
      <c r="H127" s="473"/>
      <c r="I127" s="1509"/>
      <c r="J127" s="501">
        <v>0.1</v>
      </c>
      <c r="K127" s="1519"/>
      <c r="L127" s="498">
        <v>8</v>
      </c>
      <c r="M127" s="1520"/>
      <c r="N127" s="1518"/>
      <c r="O127" s="1558"/>
      <c r="P127" s="483"/>
    </row>
    <row r="128" spans="1:16" ht="16" customHeight="1" thickTop="1" x14ac:dyDescent="0.45">
      <c r="A128" s="493"/>
      <c r="B128" s="434"/>
      <c r="C128" s="494"/>
      <c r="D128" s="495"/>
      <c r="E128" s="1531" t="s">
        <v>857</v>
      </c>
      <c r="F128" s="1531"/>
      <c r="G128" s="1531"/>
      <c r="H128" s="1531"/>
      <c r="I128" s="478">
        <f>SUM(I104:I127)</f>
        <v>1</v>
      </c>
      <c r="J128" s="1510" t="s">
        <v>858</v>
      </c>
      <c r="K128" s="1510"/>
      <c r="L128" s="1510"/>
      <c r="M128" s="1510"/>
      <c r="N128" s="496">
        <f>SUM(N104:N127)</f>
        <v>8</v>
      </c>
      <c r="O128" s="479">
        <f>SUM(O104:O127)</f>
        <v>7</v>
      </c>
    </row>
    <row r="129" spans="1:16" ht="15" thickBot="1" x14ac:dyDescent="0.4">
      <c r="I129" s="480"/>
      <c r="J129" s="1510" t="s">
        <v>863</v>
      </c>
      <c r="K129" s="1510"/>
      <c r="L129" s="1510"/>
      <c r="M129" s="1510"/>
      <c r="N129" s="1556">
        <f>N128*K101</f>
        <v>0.8</v>
      </c>
      <c r="O129" s="1556"/>
      <c r="P129" s="180"/>
    </row>
    <row r="130" spans="1:16" ht="22" thickTop="1" thickBot="1" x14ac:dyDescent="0.6">
      <c r="A130" s="384"/>
      <c r="B130" s="385"/>
      <c r="C130" s="1450" t="s">
        <v>809</v>
      </c>
      <c r="D130" s="1450"/>
      <c r="E130" s="386"/>
      <c r="F130" s="397"/>
      <c r="G130" s="398"/>
      <c r="H130" s="399">
        <f>H99+1</f>
        <v>5</v>
      </c>
      <c r="I130" s="838" t="s">
        <v>1069</v>
      </c>
      <c r="J130" s="839"/>
    </row>
    <row r="131" spans="1:16" ht="17" thickTop="1" thickBot="1" x14ac:dyDescent="0.5">
      <c r="A131" s="156"/>
      <c r="B131" s="156"/>
      <c r="C131" s="156"/>
      <c r="D131" s="156"/>
      <c r="E131" s="156"/>
      <c r="F131" s="156"/>
      <c r="G131" s="156"/>
      <c r="H131" s="156"/>
    </row>
    <row r="132" spans="1:16" ht="31" customHeight="1" thickTop="1" x14ac:dyDescent="0.35">
      <c r="A132" s="405" t="s">
        <v>830</v>
      </c>
      <c r="B132" s="1552" t="str">
        <f>'4.4 GE-MCK'!D12</f>
        <v>Cinco</v>
      </c>
      <c r="C132" s="1553"/>
      <c r="D132" s="406" t="s">
        <v>810</v>
      </c>
      <c r="E132" s="1533"/>
      <c r="F132" s="1533"/>
      <c r="G132" s="1533"/>
      <c r="H132" s="1534"/>
      <c r="I132" s="1527" t="s">
        <v>855</v>
      </c>
      <c r="J132" s="1528"/>
      <c r="K132" s="1521">
        <v>0.1</v>
      </c>
      <c r="L132" s="1522"/>
      <c r="M132" s="1523"/>
      <c r="N132" s="1554" t="s">
        <v>859</v>
      </c>
      <c r="O132" s="1528"/>
      <c r="P132" s="1545">
        <v>0.7</v>
      </c>
    </row>
    <row r="133" spans="1:16" ht="16.5" thickBot="1" x14ac:dyDescent="0.5">
      <c r="A133" s="1479" t="s">
        <v>811</v>
      </c>
      <c r="B133" s="1480"/>
      <c r="C133" s="1480" t="s">
        <v>812</v>
      </c>
      <c r="D133" s="1480"/>
      <c r="E133" s="1483" t="s">
        <v>813</v>
      </c>
      <c r="F133" s="1485" t="s">
        <v>814</v>
      </c>
      <c r="G133" s="1485"/>
      <c r="H133" s="1532"/>
      <c r="I133" s="1529"/>
      <c r="J133" s="1530"/>
      <c r="K133" s="1524"/>
      <c r="L133" s="1525"/>
      <c r="M133" s="1526"/>
      <c r="N133" s="1555"/>
      <c r="O133" s="1530"/>
      <c r="P133" s="1546"/>
    </row>
    <row r="134" spans="1:16" ht="41.5" thickTop="1" thickBot="1" x14ac:dyDescent="0.45">
      <c r="A134" s="1481"/>
      <c r="B134" s="1482"/>
      <c r="C134" s="1482"/>
      <c r="D134" s="1482"/>
      <c r="E134" s="1484"/>
      <c r="F134" s="408" t="s">
        <v>815</v>
      </c>
      <c r="G134" s="408" t="s">
        <v>816</v>
      </c>
      <c r="H134" s="412" t="s">
        <v>817</v>
      </c>
      <c r="I134" s="486" t="s">
        <v>854</v>
      </c>
      <c r="J134" s="487" t="s">
        <v>848</v>
      </c>
      <c r="K134" s="488" t="s">
        <v>856</v>
      </c>
      <c r="L134" s="488" t="s">
        <v>849</v>
      </c>
      <c r="M134" s="486" t="s">
        <v>850</v>
      </c>
      <c r="N134" s="489" t="s">
        <v>851</v>
      </c>
      <c r="O134" s="490" t="s">
        <v>852</v>
      </c>
      <c r="P134" s="486" t="s">
        <v>853</v>
      </c>
    </row>
    <row r="135" spans="1:16" ht="18" customHeight="1" thickTop="1" thickBot="1" x14ac:dyDescent="0.45">
      <c r="A135" s="1542">
        <f>A122+1</f>
        <v>17</v>
      </c>
      <c r="B135" s="1538"/>
      <c r="C135" s="1499"/>
      <c r="D135" s="409"/>
      <c r="E135" s="461"/>
      <c r="F135" s="462"/>
      <c r="G135" s="462"/>
      <c r="H135" s="463"/>
      <c r="I135" s="1511">
        <v>0.3</v>
      </c>
      <c r="J135" s="497">
        <v>0.25</v>
      </c>
      <c r="K135" s="1513">
        <f>SUM(J135:J140)</f>
        <v>1</v>
      </c>
      <c r="L135" s="498">
        <v>7</v>
      </c>
      <c r="M135" s="1516">
        <f>(J135*L135)+(J136*L136)+(J137*L137)+(J138*L138)+(J139*L139)+(J140*L140)</f>
        <v>7.0000000000000009</v>
      </c>
      <c r="N135" s="1516">
        <f>I135*M135</f>
        <v>2.1</v>
      </c>
      <c r="O135" s="1547">
        <f>(10*I135)*$P$7</f>
        <v>2.0999999999999996</v>
      </c>
      <c r="P135" s="485" t="s">
        <v>861</v>
      </c>
    </row>
    <row r="136" spans="1:16" ht="15" customHeight="1" thickTop="1" thickBot="1" x14ac:dyDescent="0.45">
      <c r="A136" s="1543"/>
      <c r="B136" s="1539"/>
      <c r="C136" s="1491"/>
      <c r="D136" s="394"/>
      <c r="E136" s="402"/>
      <c r="F136" s="464"/>
      <c r="G136" s="464"/>
      <c r="H136" s="465"/>
      <c r="I136" s="1508"/>
      <c r="J136" s="499">
        <v>0.15</v>
      </c>
      <c r="K136" s="1514"/>
      <c r="L136" s="498">
        <v>7</v>
      </c>
      <c r="M136" s="1517"/>
      <c r="N136" s="1517"/>
      <c r="O136" s="1548"/>
      <c r="P136" s="482" t="s">
        <v>861</v>
      </c>
    </row>
    <row r="137" spans="1:16" ht="15" customHeight="1" thickTop="1" thickBot="1" x14ac:dyDescent="0.45">
      <c r="A137" s="1543"/>
      <c r="B137" s="1539"/>
      <c r="C137" s="1469"/>
      <c r="D137" s="395"/>
      <c r="E137" s="402"/>
      <c r="F137" s="464"/>
      <c r="G137" s="464"/>
      <c r="H137" s="465"/>
      <c r="I137" s="1508"/>
      <c r="J137" s="499">
        <v>0.2</v>
      </c>
      <c r="K137" s="1514"/>
      <c r="L137" s="498">
        <v>7</v>
      </c>
      <c r="M137" s="1517"/>
      <c r="N137" s="1517"/>
      <c r="O137" s="1548"/>
      <c r="P137" s="482" t="s">
        <v>861</v>
      </c>
    </row>
    <row r="138" spans="1:16" ht="15" customHeight="1" thickTop="1" thickBot="1" x14ac:dyDescent="0.45">
      <c r="A138" s="1543"/>
      <c r="B138" s="1539"/>
      <c r="C138" s="1494"/>
      <c r="D138" s="396"/>
      <c r="E138" s="402"/>
      <c r="F138" s="466"/>
      <c r="G138" s="466"/>
      <c r="H138" s="467"/>
      <c r="I138" s="1508"/>
      <c r="J138" s="499">
        <v>0.2</v>
      </c>
      <c r="K138" s="1514"/>
      <c r="L138" s="498">
        <v>7</v>
      </c>
      <c r="M138" s="1517"/>
      <c r="N138" s="1517"/>
      <c r="O138" s="1548"/>
      <c r="P138" s="482" t="s">
        <v>860</v>
      </c>
    </row>
    <row r="139" spans="1:16" ht="15" customHeight="1" thickTop="1" thickBot="1" x14ac:dyDescent="0.45">
      <c r="A139" s="1543"/>
      <c r="B139" s="1539"/>
      <c r="C139" s="1491"/>
      <c r="D139" s="394"/>
      <c r="E139" s="402"/>
      <c r="F139" s="464"/>
      <c r="G139" s="464"/>
      <c r="H139" s="465"/>
      <c r="I139" s="1508"/>
      <c r="J139" s="499">
        <v>0.1</v>
      </c>
      <c r="K139" s="1514"/>
      <c r="L139" s="498">
        <v>7</v>
      </c>
      <c r="M139" s="1517"/>
      <c r="N139" s="1517"/>
      <c r="O139" s="1548"/>
      <c r="P139" s="482" t="s">
        <v>862</v>
      </c>
    </row>
    <row r="140" spans="1:16" ht="15.65" customHeight="1" thickTop="1" thickBot="1" x14ac:dyDescent="0.45">
      <c r="A140" s="1544"/>
      <c r="B140" s="1540"/>
      <c r="C140" s="1503"/>
      <c r="D140" s="410"/>
      <c r="E140" s="471"/>
      <c r="F140" s="472"/>
      <c r="G140" s="472"/>
      <c r="H140" s="473"/>
      <c r="I140" s="1512"/>
      <c r="J140" s="500">
        <v>0.1</v>
      </c>
      <c r="K140" s="1515"/>
      <c r="L140" s="498">
        <v>7</v>
      </c>
      <c r="M140" s="1518"/>
      <c r="N140" s="1518"/>
      <c r="O140" s="1549"/>
      <c r="P140" s="491" t="s">
        <v>862</v>
      </c>
    </row>
    <row r="141" spans="1:16" ht="18" customHeight="1" thickTop="1" thickBot="1" x14ac:dyDescent="0.45">
      <c r="A141" s="1542">
        <f>A135+1</f>
        <v>18</v>
      </c>
      <c r="B141" s="1539"/>
      <c r="C141" s="1491"/>
      <c r="D141" s="392"/>
      <c r="E141" s="401"/>
      <c r="F141" s="474"/>
      <c r="G141" s="474"/>
      <c r="H141" s="475"/>
      <c r="I141" s="1507">
        <v>0.25</v>
      </c>
      <c r="J141" s="497">
        <v>0.25</v>
      </c>
      <c r="K141" s="1513">
        <f t="shared" ref="K141" si="36">SUM(J141:J146)</f>
        <v>1</v>
      </c>
      <c r="L141" s="498">
        <v>7</v>
      </c>
      <c r="M141" s="1516">
        <f>(J141*L141)+(J142*L142)+(J143*L143)+(J144*L144)+(J145*L145)+(J146*L146)</f>
        <v>7.0000000000000009</v>
      </c>
      <c r="N141" s="1516">
        <f t="shared" ref="N141" si="37">I141*M141</f>
        <v>1.7500000000000002</v>
      </c>
      <c r="O141" s="1557">
        <f t="shared" ref="O141" si="38">(10*I141)*$P$7</f>
        <v>1.75</v>
      </c>
      <c r="P141" s="492"/>
    </row>
    <row r="142" spans="1:16" ht="17.5" customHeight="1" thickTop="1" thickBot="1" x14ac:dyDescent="0.45">
      <c r="A142" s="1543"/>
      <c r="B142" s="1539"/>
      <c r="C142" s="1491"/>
      <c r="D142" s="394"/>
      <c r="E142" s="402"/>
      <c r="F142" s="464"/>
      <c r="G142" s="464"/>
      <c r="H142" s="465"/>
      <c r="I142" s="1508"/>
      <c r="J142" s="499">
        <v>0.15</v>
      </c>
      <c r="K142" s="1514"/>
      <c r="L142" s="498">
        <v>7</v>
      </c>
      <c r="M142" s="1517"/>
      <c r="N142" s="1517"/>
      <c r="O142" s="1548"/>
      <c r="P142" s="482"/>
    </row>
    <row r="143" spans="1:16" ht="16" customHeight="1" thickTop="1" thickBot="1" x14ac:dyDescent="0.45">
      <c r="A143" s="1543"/>
      <c r="B143" s="1539"/>
      <c r="C143" s="1469"/>
      <c r="D143" s="395"/>
      <c r="E143" s="402"/>
      <c r="F143" s="464"/>
      <c r="G143" s="464"/>
      <c r="H143" s="465"/>
      <c r="I143" s="1508"/>
      <c r="J143" s="499">
        <v>0.2</v>
      </c>
      <c r="K143" s="1514"/>
      <c r="L143" s="498">
        <v>7</v>
      </c>
      <c r="M143" s="1517"/>
      <c r="N143" s="1517"/>
      <c r="O143" s="1548"/>
      <c r="P143" s="482"/>
    </row>
    <row r="144" spans="1:16" ht="16" customHeight="1" thickTop="1" thickBot="1" x14ac:dyDescent="0.45">
      <c r="A144" s="1543"/>
      <c r="B144" s="1539"/>
      <c r="C144" s="1541"/>
      <c r="D144" s="396"/>
      <c r="E144" s="402"/>
      <c r="F144" s="466"/>
      <c r="G144" s="466"/>
      <c r="H144" s="467"/>
      <c r="I144" s="1508"/>
      <c r="J144" s="499">
        <v>0.2</v>
      </c>
      <c r="K144" s="1514"/>
      <c r="L144" s="498">
        <v>7</v>
      </c>
      <c r="M144" s="1517"/>
      <c r="N144" s="1517"/>
      <c r="O144" s="1548"/>
      <c r="P144" s="482"/>
    </row>
    <row r="145" spans="1:16" ht="16" customHeight="1" thickTop="1" thickBot="1" x14ac:dyDescent="0.45">
      <c r="A145" s="1543"/>
      <c r="B145" s="1539"/>
      <c r="C145" s="1491"/>
      <c r="D145" s="394"/>
      <c r="E145" s="402"/>
      <c r="F145" s="464"/>
      <c r="G145" s="464"/>
      <c r="H145" s="465"/>
      <c r="I145" s="1508"/>
      <c r="J145" s="499">
        <v>0.1</v>
      </c>
      <c r="K145" s="1514"/>
      <c r="L145" s="498">
        <v>7</v>
      </c>
      <c r="M145" s="1517"/>
      <c r="N145" s="1517"/>
      <c r="O145" s="1548"/>
      <c r="P145" s="482"/>
    </row>
    <row r="146" spans="1:16" ht="16" customHeight="1" thickTop="1" thickBot="1" x14ac:dyDescent="0.45">
      <c r="A146" s="1543"/>
      <c r="B146" s="1539"/>
      <c r="C146" s="1491"/>
      <c r="D146" s="411"/>
      <c r="E146" s="468"/>
      <c r="F146" s="469"/>
      <c r="G146" s="469"/>
      <c r="H146" s="470"/>
      <c r="I146" s="1509"/>
      <c r="J146" s="501">
        <v>0.1</v>
      </c>
      <c r="K146" s="1519"/>
      <c r="L146" s="498">
        <v>7</v>
      </c>
      <c r="M146" s="1520"/>
      <c r="N146" s="1518"/>
      <c r="O146" s="1558"/>
      <c r="P146" s="483"/>
    </row>
    <row r="147" spans="1:16" ht="17.5" customHeight="1" thickTop="1" thickBot="1" x14ac:dyDescent="0.45">
      <c r="A147" s="1542">
        <f>A141+1</f>
        <v>19</v>
      </c>
      <c r="B147" s="1538"/>
      <c r="C147" s="1499"/>
      <c r="D147" s="409"/>
      <c r="E147" s="461"/>
      <c r="F147" s="462"/>
      <c r="G147" s="462"/>
      <c r="H147" s="463"/>
      <c r="I147" s="1561">
        <v>0.25</v>
      </c>
      <c r="J147" s="502">
        <v>0.25</v>
      </c>
      <c r="K147" s="1559">
        <f t="shared" ref="K147" si="39">SUM(J147:J152)</f>
        <v>1</v>
      </c>
      <c r="L147" s="498">
        <v>7</v>
      </c>
      <c r="M147" s="1560">
        <f>(J147*L147)+(J148*L148)+(J149*L149)+(J150*L150)+(J151*L151)+(J152*L152)</f>
        <v>7.0000000000000009</v>
      </c>
      <c r="N147" s="1516">
        <f t="shared" ref="N147" si="40">I147*M147</f>
        <v>1.7500000000000002</v>
      </c>
      <c r="O147" s="1547">
        <f t="shared" ref="O147" si="41">(10*I147)*$P$7</f>
        <v>1.75</v>
      </c>
      <c r="P147" s="485"/>
    </row>
    <row r="148" spans="1:16" ht="17.5" customHeight="1" thickTop="1" thickBot="1" x14ac:dyDescent="0.45">
      <c r="A148" s="1543"/>
      <c r="B148" s="1539"/>
      <c r="C148" s="1491"/>
      <c r="D148" s="394"/>
      <c r="E148" s="402"/>
      <c r="F148" s="464"/>
      <c r="G148" s="464"/>
      <c r="H148" s="465"/>
      <c r="I148" s="1562"/>
      <c r="J148" s="499">
        <v>0.15</v>
      </c>
      <c r="K148" s="1514"/>
      <c r="L148" s="498">
        <v>7</v>
      </c>
      <c r="M148" s="1517"/>
      <c r="N148" s="1517"/>
      <c r="O148" s="1548"/>
      <c r="P148" s="482"/>
    </row>
    <row r="149" spans="1:16" ht="16" customHeight="1" thickTop="1" thickBot="1" x14ac:dyDescent="0.45">
      <c r="A149" s="1543"/>
      <c r="B149" s="1539"/>
      <c r="C149" s="1469"/>
      <c r="D149" s="395"/>
      <c r="E149" s="402"/>
      <c r="F149" s="464"/>
      <c r="G149" s="464"/>
      <c r="H149" s="465"/>
      <c r="I149" s="1562"/>
      <c r="J149" s="499">
        <v>0.2</v>
      </c>
      <c r="K149" s="1514"/>
      <c r="L149" s="498">
        <v>7</v>
      </c>
      <c r="M149" s="1517"/>
      <c r="N149" s="1517"/>
      <c r="O149" s="1548"/>
      <c r="P149" s="482"/>
    </row>
    <row r="150" spans="1:16" ht="16" customHeight="1" thickTop="1" thickBot="1" x14ac:dyDescent="0.45">
      <c r="A150" s="1543"/>
      <c r="B150" s="1539"/>
      <c r="C150" s="1494"/>
      <c r="D150" s="396"/>
      <c r="E150" s="402"/>
      <c r="F150" s="466"/>
      <c r="G150" s="466"/>
      <c r="H150" s="467"/>
      <c r="I150" s="1562"/>
      <c r="J150" s="499">
        <v>0.2</v>
      </c>
      <c r="K150" s="1514"/>
      <c r="L150" s="498">
        <v>7</v>
      </c>
      <c r="M150" s="1517"/>
      <c r="N150" s="1517"/>
      <c r="O150" s="1548"/>
      <c r="P150" s="482"/>
    </row>
    <row r="151" spans="1:16" ht="16" customHeight="1" thickTop="1" thickBot="1" x14ac:dyDescent="0.45">
      <c r="A151" s="1543"/>
      <c r="B151" s="1539"/>
      <c r="C151" s="1491"/>
      <c r="D151" s="394"/>
      <c r="E151" s="402"/>
      <c r="F151" s="464"/>
      <c r="G151" s="464"/>
      <c r="H151" s="465"/>
      <c r="I151" s="1562"/>
      <c r="J151" s="499">
        <v>0.1</v>
      </c>
      <c r="K151" s="1514"/>
      <c r="L151" s="498">
        <v>7</v>
      </c>
      <c r="M151" s="1517"/>
      <c r="N151" s="1517"/>
      <c r="O151" s="1548"/>
      <c r="P151" s="482"/>
    </row>
    <row r="152" spans="1:16" ht="16" customHeight="1" thickTop="1" thickBot="1" x14ac:dyDescent="0.45">
      <c r="A152" s="1544"/>
      <c r="B152" s="1540"/>
      <c r="C152" s="1503"/>
      <c r="D152" s="410"/>
      <c r="E152" s="471"/>
      <c r="F152" s="472"/>
      <c r="G152" s="472"/>
      <c r="H152" s="473"/>
      <c r="I152" s="1563"/>
      <c r="J152" s="500">
        <v>0.1</v>
      </c>
      <c r="K152" s="1515"/>
      <c r="L152" s="498">
        <v>7</v>
      </c>
      <c r="M152" s="1518"/>
      <c r="N152" s="1518"/>
      <c r="O152" s="1549"/>
      <c r="P152" s="491"/>
    </row>
    <row r="153" spans="1:16" ht="17.5" customHeight="1" thickTop="1" thickBot="1" x14ac:dyDescent="0.45">
      <c r="A153" s="1543">
        <f>A147+1</f>
        <v>20</v>
      </c>
      <c r="B153" s="1539"/>
      <c r="C153" s="1491"/>
      <c r="D153" s="392"/>
      <c r="E153" s="401"/>
      <c r="F153" s="474"/>
      <c r="G153" s="474"/>
      <c r="H153" s="475"/>
      <c r="I153" s="1564">
        <v>0.2</v>
      </c>
      <c r="J153" s="497">
        <v>0.25</v>
      </c>
      <c r="K153" s="1513">
        <f t="shared" ref="K153" si="42">SUM(J153:J158)</f>
        <v>1</v>
      </c>
      <c r="L153" s="498">
        <v>7</v>
      </c>
      <c r="M153" s="1516">
        <f>(J153*L153)+(J154*L154)+(J155*L155)+(J156*L156)+(J157*L157)+(J158*L158)</f>
        <v>7.0000000000000009</v>
      </c>
      <c r="N153" s="1516">
        <f t="shared" ref="N153" si="43">I153*M153</f>
        <v>1.4000000000000004</v>
      </c>
      <c r="O153" s="1557">
        <f t="shared" ref="O153" si="44">(10*I153)*$P$7</f>
        <v>1.4</v>
      </c>
      <c r="P153" s="492"/>
    </row>
    <row r="154" spans="1:16" ht="15" customHeight="1" thickTop="1" thickBot="1" x14ac:dyDescent="0.45">
      <c r="A154" s="1543"/>
      <c r="B154" s="1539"/>
      <c r="C154" s="1491"/>
      <c r="D154" s="394"/>
      <c r="E154" s="402"/>
      <c r="F154" s="464"/>
      <c r="G154" s="464"/>
      <c r="H154" s="465"/>
      <c r="I154" s="1562"/>
      <c r="J154" s="499">
        <v>0.15</v>
      </c>
      <c r="K154" s="1514"/>
      <c r="L154" s="498">
        <v>7</v>
      </c>
      <c r="M154" s="1517"/>
      <c r="N154" s="1517"/>
      <c r="O154" s="1548"/>
      <c r="P154" s="482"/>
    </row>
    <row r="155" spans="1:16" ht="15" customHeight="1" thickTop="1" thickBot="1" x14ac:dyDescent="0.45">
      <c r="A155" s="1543"/>
      <c r="B155" s="1539"/>
      <c r="C155" s="1469"/>
      <c r="D155" s="395"/>
      <c r="E155" s="402"/>
      <c r="F155" s="464"/>
      <c r="G155" s="464"/>
      <c r="H155" s="465"/>
      <c r="I155" s="1562"/>
      <c r="J155" s="499">
        <v>0.2</v>
      </c>
      <c r="K155" s="1514"/>
      <c r="L155" s="498">
        <v>7</v>
      </c>
      <c r="M155" s="1517"/>
      <c r="N155" s="1517"/>
      <c r="O155" s="1548"/>
      <c r="P155" s="482"/>
    </row>
    <row r="156" spans="1:16" ht="15" customHeight="1" thickTop="1" thickBot="1" x14ac:dyDescent="0.45">
      <c r="A156" s="1543"/>
      <c r="B156" s="1539"/>
      <c r="C156" s="1494"/>
      <c r="D156" s="396"/>
      <c r="E156" s="402"/>
      <c r="F156" s="466"/>
      <c r="G156" s="466"/>
      <c r="H156" s="467"/>
      <c r="I156" s="1562"/>
      <c r="J156" s="499">
        <v>0.2</v>
      </c>
      <c r="K156" s="1514"/>
      <c r="L156" s="498">
        <v>7</v>
      </c>
      <c r="M156" s="1517"/>
      <c r="N156" s="1517"/>
      <c r="O156" s="1548"/>
      <c r="P156" s="482"/>
    </row>
    <row r="157" spans="1:16" ht="15" customHeight="1" thickTop="1" thickBot="1" x14ac:dyDescent="0.45">
      <c r="A157" s="1543"/>
      <c r="B157" s="1539"/>
      <c r="C157" s="1491"/>
      <c r="D157" s="394"/>
      <c r="E157" s="402"/>
      <c r="F157" s="464"/>
      <c r="G157" s="464"/>
      <c r="H157" s="465"/>
      <c r="I157" s="1562"/>
      <c r="J157" s="499">
        <v>0.1</v>
      </c>
      <c r="K157" s="1514"/>
      <c r="L157" s="498">
        <v>7</v>
      </c>
      <c r="M157" s="1517"/>
      <c r="N157" s="1517"/>
      <c r="O157" s="1548"/>
      <c r="P157" s="482"/>
    </row>
    <row r="158" spans="1:16" ht="15.65" customHeight="1" thickTop="1" thickBot="1" x14ac:dyDescent="0.45">
      <c r="A158" s="1544"/>
      <c r="B158" s="1540"/>
      <c r="C158" s="1503"/>
      <c r="D158" s="410"/>
      <c r="E158" s="471"/>
      <c r="F158" s="472"/>
      <c r="G158" s="472"/>
      <c r="H158" s="473"/>
      <c r="I158" s="1565"/>
      <c r="J158" s="501">
        <v>0.1</v>
      </c>
      <c r="K158" s="1519"/>
      <c r="L158" s="498">
        <v>7</v>
      </c>
      <c r="M158" s="1520"/>
      <c r="N158" s="1518"/>
      <c r="O158" s="1558"/>
      <c r="P158" s="483"/>
    </row>
    <row r="159" spans="1:16" ht="16.5" thickTop="1" x14ac:dyDescent="0.45">
      <c r="E159" s="1531" t="s">
        <v>857</v>
      </c>
      <c r="F159" s="1531"/>
      <c r="G159" s="1531"/>
      <c r="H159" s="1531"/>
      <c r="I159" s="478">
        <f>SUM(I135:I158)</f>
        <v>1</v>
      </c>
      <c r="J159" s="1510" t="s">
        <v>858</v>
      </c>
      <c r="K159" s="1510"/>
      <c r="L159" s="1510"/>
      <c r="M159" s="1510"/>
      <c r="N159" s="496">
        <f>SUM(N135:N158)</f>
        <v>7.0000000000000009</v>
      </c>
      <c r="O159" s="479">
        <f>SUM(O135:O158)</f>
        <v>7</v>
      </c>
    </row>
    <row r="160" spans="1:16" x14ac:dyDescent="0.35">
      <c r="I160" s="480"/>
      <c r="J160" s="1510" t="s">
        <v>863</v>
      </c>
      <c r="K160" s="1510"/>
      <c r="L160" s="1510"/>
      <c r="M160" s="1510"/>
      <c r="N160" s="1556">
        <f>N159*K132</f>
        <v>0.70000000000000018</v>
      </c>
      <c r="O160" s="1556"/>
      <c r="P160" s="180"/>
    </row>
    <row r="161" spans="1:16" ht="15" thickBot="1" x14ac:dyDescent="0.4"/>
    <row r="162" spans="1:16" ht="22" thickTop="1" thickBot="1" x14ac:dyDescent="0.6">
      <c r="A162" s="384"/>
      <c r="B162" s="385"/>
      <c r="C162" s="1450" t="s">
        <v>809</v>
      </c>
      <c r="D162" s="1450"/>
      <c r="E162" s="386"/>
      <c r="F162" s="397"/>
      <c r="G162" s="398"/>
      <c r="H162" s="399">
        <f>H131+1</f>
        <v>1</v>
      </c>
      <c r="I162" s="838" t="s">
        <v>1069</v>
      </c>
      <c r="J162" s="839"/>
    </row>
    <row r="163" spans="1:16" ht="17" thickTop="1" thickBot="1" x14ac:dyDescent="0.5">
      <c r="A163" s="156"/>
      <c r="B163" s="156"/>
      <c r="C163" s="156"/>
      <c r="D163" s="156"/>
      <c r="E163" s="156"/>
      <c r="F163" s="156"/>
      <c r="G163" s="156"/>
      <c r="H163" s="156"/>
    </row>
    <row r="164" spans="1:16" ht="31" customHeight="1" thickTop="1" x14ac:dyDescent="0.35">
      <c r="A164" s="405" t="s">
        <v>830</v>
      </c>
      <c r="B164" s="1552" t="s">
        <v>864</v>
      </c>
      <c r="C164" s="1553"/>
      <c r="D164" s="406" t="s">
        <v>810</v>
      </c>
      <c r="E164" s="1533"/>
      <c r="F164" s="1533"/>
      <c r="G164" s="1533"/>
      <c r="H164" s="1534"/>
      <c r="I164" s="1527" t="s">
        <v>855</v>
      </c>
      <c r="J164" s="1528"/>
      <c r="K164" s="1521">
        <v>0.2</v>
      </c>
      <c r="L164" s="1522"/>
      <c r="M164" s="1523"/>
      <c r="N164" s="1554" t="s">
        <v>859</v>
      </c>
      <c r="O164" s="1528"/>
      <c r="P164" s="1545">
        <v>0.7</v>
      </c>
    </row>
    <row r="165" spans="1:16" ht="16.5" thickBot="1" x14ac:dyDescent="0.5">
      <c r="A165" s="1479" t="s">
        <v>811</v>
      </c>
      <c r="B165" s="1480"/>
      <c r="C165" s="1480" t="s">
        <v>812</v>
      </c>
      <c r="D165" s="1480"/>
      <c r="E165" s="1483" t="s">
        <v>813</v>
      </c>
      <c r="F165" s="1485" t="s">
        <v>814</v>
      </c>
      <c r="G165" s="1485"/>
      <c r="H165" s="1532"/>
      <c r="I165" s="1529"/>
      <c r="J165" s="1530"/>
      <c r="K165" s="1524"/>
      <c r="L165" s="1525"/>
      <c r="M165" s="1526"/>
      <c r="N165" s="1555"/>
      <c r="O165" s="1530"/>
      <c r="P165" s="1546"/>
    </row>
    <row r="166" spans="1:16" ht="41.5" thickTop="1" thickBot="1" x14ac:dyDescent="0.45">
      <c r="A166" s="1481"/>
      <c r="B166" s="1482"/>
      <c r="C166" s="1482"/>
      <c r="D166" s="1482"/>
      <c r="E166" s="1484"/>
      <c r="F166" s="408" t="s">
        <v>815</v>
      </c>
      <c r="G166" s="408" t="s">
        <v>816</v>
      </c>
      <c r="H166" s="412" t="s">
        <v>817</v>
      </c>
      <c r="I166" s="486" t="s">
        <v>854</v>
      </c>
      <c r="J166" s="487" t="s">
        <v>848</v>
      </c>
      <c r="K166" s="488" t="s">
        <v>856</v>
      </c>
      <c r="L166" s="488" t="s">
        <v>849</v>
      </c>
      <c r="M166" s="486" t="s">
        <v>850</v>
      </c>
      <c r="N166" s="489" t="s">
        <v>851</v>
      </c>
      <c r="O166" s="490" t="s">
        <v>852</v>
      </c>
      <c r="P166" s="486" t="s">
        <v>853</v>
      </c>
    </row>
    <row r="167" spans="1:16" ht="18" customHeight="1" thickTop="1" thickBot="1" x14ac:dyDescent="0.45">
      <c r="A167" s="1542">
        <v>21</v>
      </c>
      <c r="B167" s="1538"/>
      <c r="C167" s="1499"/>
      <c r="D167" s="409"/>
      <c r="E167" s="461"/>
      <c r="F167" s="462"/>
      <c r="G167" s="462"/>
      <c r="H167" s="463"/>
      <c r="I167" s="1511">
        <v>0.3</v>
      </c>
      <c r="J167" s="497">
        <v>0.25</v>
      </c>
      <c r="K167" s="1513">
        <f>SUM(J167:J172)</f>
        <v>1</v>
      </c>
      <c r="L167" s="498">
        <v>7</v>
      </c>
      <c r="M167" s="1516">
        <f>(J167*L167)+(J168*L168)+(J169*L169)+(J170*L170)+(J171*L171)+(J172*L172)</f>
        <v>7.0000000000000009</v>
      </c>
      <c r="N167" s="1516">
        <f>I167*M167</f>
        <v>2.1</v>
      </c>
      <c r="O167" s="1547">
        <f>(10*I167)*$P$7</f>
        <v>2.0999999999999996</v>
      </c>
      <c r="P167" s="485" t="s">
        <v>861</v>
      </c>
    </row>
    <row r="168" spans="1:16" ht="15" customHeight="1" thickTop="1" thickBot="1" x14ac:dyDescent="0.45">
      <c r="A168" s="1543"/>
      <c r="B168" s="1539"/>
      <c r="C168" s="1491"/>
      <c r="D168" s="394"/>
      <c r="E168" s="402"/>
      <c r="F168" s="464"/>
      <c r="G168" s="464"/>
      <c r="H168" s="465"/>
      <c r="I168" s="1508"/>
      <c r="J168" s="499">
        <v>0.15</v>
      </c>
      <c r="K168" s="1514"/>
      <c r="L168" s="498">
        <v>7</v>
      </c>
      <c r="M168" s="1517"/>
      <c r="N168" s="1517"/>
      <c r="O168" s="1548"/>
      <c r="P168" s="482" t="s">
        <v>861</v>
      </c>
    </row>
    <row r="169" spans="1:16" ht="15" customHeight="1" thickTop="1" thickBot="1" x14ac:dyDescent="0.45">
      <c r="A169" s="1543"/>
      <c r="B169" s="1539"/>
      <c r="C169" s="1469"/>
      <c r="D169" s="395"/>
      <c r="E169" s="402"/>
      <c r="F169" s="464"/>
      <c r="G169" s="464"/>
      <c r="H169" s="465"/>
      <c r="I169" s="1508"/>
      <c r="J169" s="499">
        <v>0.2</v>
      </c>
      <c r="K169" s="1514"/>
      <c r="L169" s="498">
        <v>7</v>
      </c>
      <c r="M169" s="1517"/>
      <c r="N169" s="1517"/>
      <c r="O169" s="1548"/>
      <c r="P169" s="482" t="s">
        <v>861</v>
      </c>
    </row>
    <row r="170" spans="1:16" ht="15" customHeight="1" thickTop="1" thickBot="1" x14ac:dyDescent="0.45">
      <c r="A170" s="1543"/>
      <c r="B170" s="1539"/>
      <c r="C170" s="1494"/>
      <c r="D170" s="396"/>
      <c r="E170" s="402"/>
      <c r="F170" s="466"/>
      <c r="G170" s="466"/>
      <c r="H170" s="467"/>
      <c r="I170" s="1508"/>
      <c r="J170" s="499">
        <v>0.2</v>
      </c>
      <c r="K170" s="1514"/>
      <c r="L170" s="498">
        <v>7</v>
      </c>
      <c r="M170" s="1517"/>
      <c r="N170" s="1517"/>
      <c r="O170" s="1548"/>
      <c r="P170" s="482" t="s">
        <v>860</v>
      </c>
    </row>
    <row r="171" spans="1:16" ht="15" customHeight="1" thickTop="1" thickBot="1" x14ac:dyDescent="0.45">
      <c r="A171" s="1543"/>
      <c r="B171" s="1539"/>
      <c r="C171" s="1491"/>
      <c r="D171" s="394"/>
      <c r="E171" s="402"/>
      <c r="F171" s="464"/>
      <c r="G171" s="464"/>
      <c r="H171" s="465"/>
      <c r="I171" s="1508"/>
      <c r="J171" s="499">
        <v>0.1</v>
      </c>
      <c r="K171" s="1514"/>
      <c r="L171" s="498">
        <v>7</v>
      </c>
      <c r="M171" s="1517"/>
      <c r="N171" s="1517"/>
      <c r="O171" s="1548"/>
      <c r="P171" s="482" t="s">
        <v>862</v>
      </c>
    </row>
    <row r="172" spans="1:16" ht="15.65" customHeight="1" thickTop="1" thickBot="1" x14ac:dyDescent="0.45">
      <c r="A172" s="1544"/>
      <c r="B172" s="1540"/>
      <c r="C172" s="1503"/>
      <c r="D172" s="410"/>
      <c r="E172" s="471"/>
      <c r="F172" s="472"/>
      <c r="G172" s="472"/>
      <c r="H172" s="473"/>
      <c r="I172" s="1512"/>
      <c r="J172" s="500">
        <v>0.1</v>
      </c>
      <c r="K172" s="1515"/>
      <c r="L172" s="498">
        <v>7</v>
      </c>
      <c r="M172" s="1518"/>
      <c r="N172" s="1518"/>
      <c r="O172" s="1549"/>
      <c r="P172" s="491" t="s">
        <v>862</v>
      </c>
    </row>
    <row r="173" spans="1:16" ht="18" customHeight="1" thickTop="1" thickBot="1" x14ac:dyDescent="0.45">
      <c r="A173" s="1542">
        <v>22</v>
      </c>
      <c r="B173" s="1539"/>
      <c r="C173" s="1491"/>
      <c r="D173" s="392"/>
      <c r="E173" s="401"/>
      <c r="F173" s="474"/>
      <c r="G173" s="474"/>
      <c r="H173" s="475"/>
      <c r="I173" s="1507">
        <v>0.25</v>
      </c>
      <c r="J173" s="497">
        <v>0.25</v>
      </c>
      <c r="K173" s="1513">
        <f t="shared" ref="K173" si="45">SUM(J173:J178)</f>
        <v>1</v>
      </c>
      <c r="L173" s="498">
        <v>7</v>
      </c>
      <c r="M173" s="1516">
        <f>(J173*L173)+(J174*L174)+(J175*L175)+(J176*L176)+(J177*L177)+(J178*L178)</f>
        <v>7.0000000000000009</v>
      </c>
      <c r="N173" s="1516">
        <f t="shared" ref="N173" si="46">I173*M173</f>
        <v>1.7500000000000002</v>
      </c>
      <c r="O173" s="1557">
        <f t="shared" ref="O173" si="47">(10*I173)*$P$7</f>
        <v>1.75</v>
      </c>
      <c r="P173" s="492"/>
    </row>
    <row r="174" spans="1:16" ht="17.5" customHeight="1" thickTop="1" thickBot="1" x14ac:dyDescent="0.45">
      <c r="A174" s="1543"/>
      <c r="B174" s="1539"/>
      <c r="C174" s="1491"/>
      <c r="D174" s="394"/>
      <c r="E174" s="402"/>
      <c r="F174" s="464"/>
      <c r="G174" s="464"/>
      <c r="H174" s="465"/>
      <c r="I174" s="1508"/>
      <c r="J174" s="499">
        <v>0.15</v>
      </c>
      <c r="K174" s="1514"/>
      <c r="L174" s="498">
        <v>7</v>
      </c>
      <c r="M174" s="1517"/>
      <c r="N174" s="1517"/>
      <c r="O174" s="1548"/>
      <c r="P174" s="482"/>
    </row>
    <row r="175" spans="1:16" ht="16" customHeight="1" thickTop="1" thickBot="1" x14ac:dyDescent="0.45">
      <c r="A175" s="1543"/>
      <c r="B175" s="1539"/>
      <c r="C175" s="1469"/>
      <c r="D175" s="395"/>
      <c r="E175" s="402"/>
      <c r="F175" s="464"/>
      <c r="G175" s="464"/>
      <c r="H175" s="465"/>
      <c r="I175" s="1508"/>
      <c r="J175" s="499">
        <v>0.2</v>
      </c>
      <c r="K175" s="1514"/>
      <c r="L175" s="498">
        <v>7</v>
      </c>
      <c r="M175" s="1517"/>
      <c r="N175" s="1517"/>
      <c r="O175" s="1548"/>
      <c r="P175" s="482"/>
    </row>
    <row r="176" spans="1:16" ht="16" customHeight="1" thickTop="1" thickBot="1" x14ac:dyDescent="0.45">
      <c r="A176" s="1543"/>
      <c r="B176" s="1539"/>
      <c r="C176" s="1541"/>
      <c r="D176" s="396"/>
      <c r="E176" s="402"/>
      <c r="F176" s="466"/>
      <c r="G176" s="466"/>
      <c r="H176" s="467"/>
      <c r="I176" s="1508"/>
      <c r="J176" s="499">
        <v>0.2</v>
      </c>
      <c r="K176" s="1514"/>
      <c r="L176" s="498">
        <v>7</v>
      </c>
      <c r="M176" s="1517"/>
      <c r="N176" s="1517"/>
      <c r="O176" s="1548"/>
      <c r="P176" s="482"/>
    </row>
    <row r="177" spans="1:16" ht="16" customHeight="1" thickTop="1" thickBot="1" x14ac:dyDescent="0.45">
      <c r="A177" s="1543"/>
      <c r="B177" s="1539"/>
      <c r="C177" s="1491"/>
      <c r="D177" s="394"/>
      <c r="E177" s="402"/>
      <c r="F177" s="464"/>
      <c r="G177" s="464"/>
      <c r="H177" s="465"/>
      <c r="I177" s="1508"/>
      <c r="J177" s="499">
        <v>0.1</v>
      </c>
      <c r="K177" s="1514"/>
      <c r="L177" s="498">
        <v>7</v>
      </c>
      <c r="M177" s="1517"/>
      <c r="N177" s="1517"/>
      <c r="O177" s="1548"/>
      <c r="P177" s="482"/>
    </row>
    <row r="178" spans="1:16" ht="16" customHeight="1" thickTop="1" thickBot="1" x14ac:dyDescent="0.45">
      <c r="A178" s="1543"/>
      <c r="B178" s="1539"/>
      <c r="C178" s="1491"/>
      <c r="D178" s="411"/>
      <c r="E178" s="468"/>
      <c r="F178" s="469"/>
      <c r="G178" s="469"/>
      <c r="H178" s="470"/>
      <c r="I178" s="1509"/>
      <c r="J178" s="501">
        <v>0.1</v>
      </c>
      <c r="K178" s="1519"/>
      <c r="L178" s="498">
        <v>7</v>
      </c>
      <c r="M178" s="1520"/>
      <c r="N178" s="1518"/>
      <c r="O178" s="1558"/>
      <c r="P178" s="483"/>
    </row>
    <row r="179" spans="1:16" ht="17.5" customHeight="1" thickTop="1" thickBot="1" x14ac:dyDescent="0.45">
      <c r="A179" s="1542">
        <f>A173+1</f>
        <v>23</v>
      </c>
      <c r="B179" s="1538"/>
      <c r="C179" s="1499"/>
      <c r="D179" s="409"/>
      <c r="E179" s="461"/>
      <c r="F179" s="462"/>
      <c r="G179" s="462"/>
      <c r="H179" s="463"/>
      <c r="I179" s="1511">
        <v>0.25</v>
      </c>
      <c r="J179" s="502">
        <v>0.25</v>
      </c>
      <c r="K179" s="1559">
        <f t="shared" ref="K179" si="48">SUM(J179:J184)</f>
        <v>1</v>
      </c>
      <c r="L179" s="498">
        <v>7</v>
      </c>
      <c r="M179" s="1560">
        <f>(J179*L179)+(J180*L180)+(J181*L181)+(J182*L182)+(J183*L183)+(J184*L184)</f>
        <v>7.0000000000000009</v>
      </c>
      <c r="N179" s="1516">
        <f t="shared" ref="N179" si="49">I179*M179</f>
        <v>1.7500000000000002</v>
      </c>
      <c r="O179" s="1547">
        <f t="shared" ref="O179" si="50">(10*I179)*$P$7</f>
        <v>1.75</v>
      </c>
      <c r="P179" s="485"/>
    </row>
    <row r="180" spans="1:16" ht="17.5" customHeight="1" thickTop="1" thickBot="1" x14ac:dyDescent="0.45">
      <c r="A180" s="1543"/>
      <c r="B180" s="1539"/>
      <c r="C180" s="1491"/>
      <c r="D180" s="394"/>
      <c r="E180" s="402"/>
      <c r="F180" s="464"/>
      <c r="G180" s="464"/>
      <c r="H180" s="465"/>
      <c r="I180" s="1508"/>
      <c r="J180" s="499">
        <v>0.15</v>
      </c>
      <c r="K180" s="1514"/>
      <c r="L180" s="498">
        <v>7</v>
      </c>
      <c r="M180" s="1517"/>
      <c r="N180" s="1517"/>
      <c r="O180" s="1548"/>
      <c r="P180" s="482"/>
    </row>
    <row r="181" spans="1:16" ht="16" customHeight="1" thickTop="1" thickBot="1" x14ac:dyDescent="0.45">
      <c r="A181" s="1543"/>
      <c r="B181" s="1539"/>
      <c r="C181" s="1469"/>
      <c r="D181" s="395"/>
      <c r="E181" s="402"/>
      <c r="F181" s="464"/>
      <c r="G181" s="464"/>
      <c r="H181" s="465"/>
      <c r="I181" s="1508"/>
      <c r="J181" s="499">
        <v>0.2</v>
      </c>
      <c r="K181" s="1514"/>
      <c r="L181" s="498">
        <v>7</v>
      </c>
      <c r="M181" s="1517"/>
      <c r="N181" s="1517"/>
      <c r="O181" s="1548"/>
      <c r="P181" s="482"/>
    </row>
    <row r="182" spans="1:16" ht="16" customHeight="1" thickTop="1" thickBot="1" x14ac:dyDescent="0.45">
      <c r="A182" s="1543"/>
      <c r="B182" s="1539"/>
      <c r="C182" s="1494"/>
      <c r="D182" s="396"/>
      <c r="E182" s="402"/>
      <c r="F182" s="466"/>
      <c r="G182" s="466"/>
      <c r="H182" s="467"/>
      <c r="I182" s="1508"/>
      <c r="J182" s="499">
        <v>0.2</v>
      </c>
      <c r="K182" s="1514"/>
      <c r="L182" s="498">
        <v>7</v>
      </c>
      <c r="M182" s="1517"/>
      <c r="N182" s="1517"/>
      <c r="O182" s="1548"/>
      <c r="P182" s="482"/>
    </row>
    <row r="183" spans="1:16" ht="16" customHeight="1" thickTop="1" thickBot="1" x14ac:dyDescent="0.45">
      <c r="A183" s="1543"/>
      <c r="B183" s="1539"/>
      <c r="C183" s="1491"/>
      <c r="D183" s="394"/>
      <c r="E183" s="402"/>
      <c r="F183" s="464"/>
      <c r="G183" s="464"/>
      <c r="H183" s="465"/>
      <c r="I183" s="1508"/>
      <c r="J183" s="499">
        <v>0.1</v>
      </c>
      <c r="K183" s="1514"/>
      <c r="L183" s="498">
        <v>7</v>
      </c>
      <c r="M183" s="1517"/>
      <c r="N183" s="1517"/>
      <c r="O183" s="1548"/>
      <c r="P183" s="482"/>
    </row>
    <row r="184" spans="1:16" ht="16" customHeight="1" thickTop="1" thickBot="1" x14ac:dyDescent="0.45">
      <c r="A184" s="1544"/>
      <c r="B184" s="1540"/>
      <c r="C184" s="1503"/>
      <c r="D184" s="410"/>
      <c r="E184" s="471"/>
      <c r="F184" s="472"/>
      <c r="G184" s="472"/>
      <c r="H184" s="473"/>
      <c r="I184" s="1512"/>
      <c r="J184" s="500">
        <v>0.1</v>
      </c>
      <c r="K184" s="1515"/>
      <c r="L184" s="498">
        <v>7</v>
      </c>
      <c r="M184" s="1518"/>
      <c r="N184" s="1518"/>
      <c r="O184" s="1549"/>
      <c r="P184" s="491"/>
    </row>
    <row r="185" spans="1:16" ht="17.5" customHeight="1" thickTop="1" thickBot="1" x14ac:dyDescent="0.45">
      <c r="A185" s="1543">
        <f>A179+1</f>
        <v>24</v>
      </c>
      <c r="B185" s="1539"/>
      <c r="C185" s="1491"/>
      <c r="D185" s="392"/>
      <c r="E185" s="401"/>
      <c r="F185" s="474"/>
      <c r="G185" s="474"/>
      <c r="H185" s="475"/>
      <c r="I185" s="1507">
        <v>0.2</v>
      </c>
      <c r="J185" s="497">
        <v>0.25</v>
      </c>
      <c r="K185" s="1513">
        <f t="shared" ref="K185" si="51">SUM(J185:J190)</f>
        <v>1</v>
      </c>
      <c r="L185" s="498">
        <v>7</v>
      </c>
      <c r="M185" s="1516">
        <f>(J185*L185)+(J186*L186)+(J187*L187)+(J188*L188)+(J189*L189)+(J190*L190)</f>
        <v>7.0000000000000009</v>
      </c>
      <c r="N185" s="1516">
        <f t="shared" ref="N185" si="52">I185*M185</f>
        <v>1.4000000000000004</v>
      </c>
      <c r="O185" s="1557">
        <f t="shared" ref="O185" si="53">(10*I185)*$P$7</f>
        <v>1.4</v>
      </c>
      <c r="P185" s="492"/>
    </row>
    <row r="186" spans="1:16" ht="15" customHeight="1" thickTop="1" thickBot="1" x14ac:dyDescent="0.45">
      <c r="A186" s="1543"/>
      <c r="B186" s="1539"/>
      <c r="C186" s="1491"/>
      <c r="D186" s="394"/>
      <c r="E186" s="402"/>
      <c r="F186" s="464"/>
      <c r="G186" s="464"/>
      <c r="H186" s="465"/>
      <c r="I186" s="1508"/>
      <c r="J186" s="499">
        <v>0.15</v>
      </c>
      <c r="K186" s="1514"/>
      <c r="L186" s="498">
        <v>7</v>
      </c>
      <c r="M186" s="1517"/>
      <c r="N186" s="1517"/>
      <c r="O186" s="1548"/>
      <c r="P186" s="482"/>
    </row>
    <row r="187" spans="1:16" ht="15" customHeight="1" thickTop="1" thickBot="1" x14ac:dyDescent="0.45">
      <c r="A187" s="1543"/>
      <c r="B187" s="1539"/>
      <c r="C187" s="1469"/>
      <c r="D187" s="395"/>
      <c r="E187" s="402"/>
      <c r="F187" s="464"/>
      <c r="G187" s="464"/>
      <c r="H187" s="465"/>
      <c r="I187" s="1508"/>
      <c r="J187" s="499">
        <v>0.2</v>
      </c>
      <c r="K187" s="1514"/>
      <c r="L187" s="498">
        <v>7</v>
      </c>
      <c r="M187" s="1517"/>
      <c r="N187" s="1517"/>
      <c r="O187" s="1548"/>
      <c r="P187" s="482"/>
    </row>
    <row r="188" spans="1:16" ht="15" customHeight="1" thickTop="1" thickBot="1" x14ac:dyDescent="0.45">
      <c r="A188" s="1543"/>
      <c r="B188" s="1539"/>
      <c r="C188" s="1494"/>
      <c r="D188" s="396"/>
      <c r="E188" s="402"/>
      <c r="F188" s="466"/>
      <c r="G188" s="466"/>
      <c r="H188" s="467"/>
      <c r="I188" s="1508"/>
      <c r="J188" s="499">
        <v>0.2</v>
      </c>
      <c r="K188" s="1514"/>
      <c r="L188" s="498">
        <v>7</v>
      </c>
      <c r="M188" s="1517"/>
      <c r="N188" s="1517"/>
      <c r="O188" s="1548"/>
      <c r="P188" s="482"/>
    </row>
    <row r="189" spans="1:16" ht="15" customHeight="1" thickTop="1" thickBot="1" x14ac:dyDescent="0.45">
      <c r="A189" s="1543"/>
      <c r="B189" s="1539"/>
      <c r="C189" s="1491"/>
      <c r="D189" s="394"/>
      <c r="E189" s="402"/>
      <c r="F189" s="464"/>
      <c r="G189" s="464"/>
      <c r="H189" s="465"/>
      <c r="I189" s="1508"/>
      <c r="J189" s="499">
        <v>0.1</v>
      </c>
      <c r="K189" s="1514"/>
      <c r="L189" s="498">
        <v>7</v>
      </c>
      <c r="M189" s="1517"/>
      <c r="N189" s="1517"/>
      <c r="O189" s="1548"/>
      <c r="P189" s="482"/>
    </row>
    <row r="190" spans="1:16" ht="15.65" customHeight="1" thickTop="1" thickBot="1" x14ac:dyDescent="0.45">
      <c r="A190" s="1544"/>
      <c r="B190" s="1540"/>
      <c r="C190" s="1503"/>
      <c r="D190" s="410"/>
      <c r="E190" s="471"/>
      <c r="F190" s="472"/>
      <c r="G190" s="472"/>
      <c r="H190" s="473"/>
      <c r="I190" s="1509"/>
      <c r="J190" s="501">
        <v>0.1</v>
      </c>
      <c r="K190" s="1519"/>
      <c r="L190" s="498">
        <v>7</v>
      </c>
      <c r="M190" s="1520"/>
      <c r="N190" s="1518"/>
      <c r="O190" s="1558"/>
      <c r="P190" s="483"/>
    </row>
    <row r="191" spans="1:16" ht="16.5" thickTop="1" x14ac:dyDescent="0.45">
      <c r="E191" s="1531" t="s">
        <v>857</v>
      </c>
      <c r="F191" s="1531"/>
      <c r="G191" s="1531"/>
      <c r="H191" s="1531"/>
      <c r="I191" s="478">
        <f>SUM(I167:I190)</f>
        <v>1</v>
      </c>
      <c r="J191" s="1510" t="s">
        <v>858</v>
      </c>
      <c r="K191" s="1510"/>
      <c r="L191" s="1510"/>
      <c r="M191" s="1510"/>
      <c r="N191" s="496">
        <f>SUM(N167:N190)</f>
        <v>7.0000000000000009</v>
      </c>
      <c r="O191" s="479">
        <f>SUM(O167:O190)</f>
        <v>7</v>
      </c>
    </row>
    <row r="192" spans="1:16" x14ac:dyDescent="0.35">
      <c r="I192" s="480"/>
      <c r="J192" s="1510" t="s">
        <v>863</v>
      </c>
      <c r="K192" s="1510"/>
      <c r="L192" s="1510"/>
      <c r="M192" s="1510"/>
      <c r="N192" s="1556">
        <f>N191*K164</f>
        <v>1.4000000000000004</v>
      </c>
      <c r="O192" s="1556"/>
      <c r="P192" s="180"/>
    </row>
  </sheetData>
  <mergeCells count="350">
    <mergeCell ref="P3:P5"/>
    <mergeCell ref="C188:C190"/>
    <mergeCell ref="E191:H191"/>
    <mergeCell ref="J191:M191"/>
    <mergeCell ref="J192:M192"/>
    <mergeCell ref="N192:O192"/>
    <mergeCell ref="I3:J5"/>
    <mergeCell ref="K3:M5"/>
    <mergeCell ref="N3:O5"/>
    <mergeCell ref="O179:O184"/>
    <mergeCell ref="C182:C184"/>
    <mergeCell ref="M167:M172"/>
    <mergeCell ref="N167:N172"/>
    <mergeCell ref="O167:O172"/>
    <mergeCell ref="C170:C172"/>
    <mergeCell ref="P164:P165"/>
    <mergeCell ref="C162:D162"/>
    <mergeCell ref="B164:C164"/>
    <mergeCell ref="E164:H164"/>
    <mergeCell ref="N164:O165"/>
    <mergeCell ref="J159:M159"/>
    <mergeCell ref="J160:M160"/>
    <mergeCell ref="N160:O160"/>
    <mergeCell ref="E66:H66"/>
    <mergeCell ref="A185:A190"/>
    <mergeCell ref="B185:B190"/>
    <mergeCell ref="C185:C187"/>
    <mergeCell ref="I185:I190"/>
    <mergeCell ref="K185:K190"/>
    <mergeCell ref="M185:M190"/>
    <mergeCell ref="N185:N190"/>
    <mergeCell ref="O185:O190"/>
    <mergeCell ref="N173:N178"/>
    <mergeCell ref="O173:O178"/>
    <mergeCell ref="C176:C178"/>
    <mergeCell ref="A179:A184"/>
    <mergeCell ref="B179:B184"/>
    <mergeCell ref="C179:C181"/>
    <mergeCell ref="I179:I184"/>
    <mergeCell ref="K179:K184"/>
    <mergeCell ref="M179:M184"/>
    <mergeCell ref="N179:N184"/>
    <mergeCell ref="A173:A178"/>
    <mergeCell ref="B173:B178"/>
    <mergeCell ref="C173:C175"/>
    <mergeCell ref="I173:I178"/>
    <mergeCell ref="K173:K178"/>
    <mergeCell ref="M173:M178"/>
    <mergeCell ref="A165:B166"/>
    <mergeCell ref="C165:D166"/>
    <mergeCell ref="E165:E166"/>
    <mergeCell ref="F165:H165"/>
    <mergeCell ref="A167:A172"/>
    <mergeCell ref="B167:B172"/>
    <mergeCell ref="C167:C169"/>
    <mergeCell ref="I167:I172"/>
    <mergeCell ref="K167:K172"/>
    <mergeCell ref="I164:J165"/>
    <mergeCell ref="K164:M165"/>
    <mergeCell ref="E128:H128"/>
    <mergeCell ref="E159:H159"/>
    <mergeCell ref="I147:I152"/>
    <mergeCell ref="K147:K152"/>
    <mergeCell ref="M147:M152"/>
    <mergeCell ref="N147:N152"/>
    <mergeCell ref="O147:O152"/>
    <mergeCell ref="I153:I158"/>
    <mergeCell ref="K153:K158"/>
    <mergeCell ref="M153:M158"/>
    <mergeCell ref="N153:N158"/>
    <mergeCell ref="O153:O158"/>
    <mergeCell ref="I135:I140"/>
    <mergeCell ref="K135:K140"/>
    <mergeCell ref="M135:M140"/>
    <mergeCell ref="N135:N140"/>
    <mergeCell ref="O135:O140"/>
    <mergeCell ref="I141:I146"/>
    <mergeCell ref="K141:K146"/>
    <mergeCell ref="M141:M146"/>
    <mergeCell ref="N141:N146"/>
    <mergeCell ref="O141:O146"/>
    <mergeCell ref="J129:M129"/>
    <mergeCell ref="N129:O129"/>
    <mergeCell ref="I132:J133"/>
    <mergeCell ref="K132:M133"/>
    <mergeCell ref="N132:O133"/>
    <mergeCell ref="P132:P133"/>
    <mergeCell ref="I122:I127"/>
    <mergeCell ref="K122:K127"/>
    <mergeCell ref="M122:M127"/>
    <mergeCell ref="N122:N127"/>
    <mergeCell ref="O122:O127"/>
    <mergeCell ref="J128:M128"/>
    <mergeCell ref="I130:J130"/>
    <mergeCell ref="I110:I115"/>
    <mergeCell ref="K110:K115"/>
    <mergeCell ref="M110:M115"/>
    <mergeCell ref="N110:N115"/>
    <mergeCell ref="O110:O115"/>
    <mergeCell ref="I116:I121"/>
    <mergeCell ref="K116:K121"/>
    <mergeCell ref="M116:M121"/>
    <mergeCell ref="N116:N121"/>
    <mergeCell ref="O116:O121"/>
    <mergeCell ref="P101:P102"/>
    <mergeCell ref="I104:I109"/>
    <mergeCell ref="K104:K109"/>
    <mergeCell ref="M104:M109"/>
    <mergeCell ref="N104:N109"/>
    <mergeCell ref="O104:O109"/>
    <mergeCell ref="J97:M97"/>
    <mergeCell ref="J98:M98"/>
    <mergeCell ref="N98:O98"/>
    <mergeCell ref="I101:J102"/>
    <mergeCell ref="K101:M102"/>
    <mergeCell ref="N101:O102"/>
    <mergeCell ref="N79:N84"/>
    <mergeCell ref="O79:O84"/>
    <mergeCell ref="I85:I90"/>
    <mergeCell ref="K85:K90"/>
    <mergeCell ref="M85:M90"/>
    <mergeCell ref="N85:N90"/>
    <mergeCell ref="O85:O90"/>
    <mergeCell ref="N91:N96"/>
    <mergeCell ref="O91:O96"/>
    <mergeCell ref="P70:P71"/>
    <mergeCell ref="I60:I65"/>
    <mergeCell ref="K60:K65"/>
    <mergeCell ref="M60:M65"/>
    <mergeCell ref="N60:N65"/>
    <mergeCell ref="O60:O65"/>
    <mergeCell ref="J66:M66"/>
    <mergeCell ref="N73:N78"/>
    <mergeCell ref="O73:O78"/>
    <mergeCell ref="N48:N53"/>
    <mergeCell ref="O48:O53"/>
    <mergeCell ref="I54:I59"/>
    <mergeCell ref="K54:K59"/>
    <mergeCell ref="M54:M59"/>
    <mergeCell ref="N54:N59"/>
    <mergeCell ref="O54:O59"/>
    <mergeCell ref="N67:O67"/>
    <mergeCell ref="I70:J71"/>
    <mergeCell ref="K70:M71"/>
    <mergeCell ref="N70:O71"/>
    <mergeCell ref="N10:N15"/>
    <mergeCell ref="N7:O8"/>
    <mergeCell ref="P39:P40"/>
    <mergeCell ref="I42:I47"/>
    <mergeCell ref="K42:K47"/>
    <mergeCell ref="M42:M47"/>
    <mergeCell ref="N42:N47"/>
    <mergeCell ref="O42:O47"/>
    <mergeCell ref="J34:M34"/>
    <mergeCell ref="J35:M35"/>
    <mergeCell ref="N35:O35"/>
    <mergeCell ref="N39:O40"/>
    <mergeCell ref="N16:N21"/>
    <mergeCell ref="N22:N27"/>
    <mergeCell ref="N28:N33"/>
    <mergeCell ref="O16:O21"/>
    <mergeCell ref="O22:O27"/>
    <mergeCell ref="O28:O33"/>
    <mergeCell ref="K16:K21"/>
    <mergeCell ref="K22:K27"/>
    <mergeCell ref="K28:K33"/>
    <mergeCell ref="M16:M21"/>
    <mergeCell ref="M22:M27"/>
    <mergeCell ref="M28:M33"/>
    <mergeCell ref="P7:P8"/>
    <mergeCell ref="O10:O15"/>
    <mergeCell ref="K10:K15"/>
    <mergeCell ref="A135:A140"/>
    <mergeCell ref="A141:A146"/>
    <mergeCell ref="A147:A152"/>
    <mergeCell ref="A153:A158"/>
    <mergeCell ref="I10:I15"/>
    <mergeCell ref="I16:I21"/>
    <mergeCell ref="I22:I27"/>
    <mergeCell ref="I28:I33"/>
    <mergeCell ref="E34:H34"/>
    <mergeCell ref="B7:C7"/>
    <mergeCell ref="B39:C39"/>
    <mergeCell ref="B70:C70"/>
    <mergeCell ref="B101:C101"/>
    <mergeCell ref="B132:C132"/>
    <mergeCell ref="B153:B158"/>
    <mergeCell ref="C153:C155"/>
    <mergeCell ref="C156:C158"/>
    <mergeCell ref="B147:B152"/>
    <mergeCell ref="C147:C149"/>
    <mergeCell ref="C150:C152"/>
    <mergeCell ref="C144:C146"/>
    <mergeCell ref="C138:C140"/>
    <mergeCell ref="B141:B146"/>
    <mergeCell ref="C141:C143"/>
    <mergeCell ref="A133:B134"/>
    <mergeCell ref="C133:D134"/>
    <mergeCell ref="E133:E134"/>
    <mergeCell ref="F133:H133"/>
    <mergeCell ref="B135:B140"/>
    <mergeCell ref="C135:C137"/>
    <mergeCell ref="A22:A27"/>
    <mergeCell ref="A16:A21"/>
    <mergeCell ref="A10:A15"/>
    <mergeCell ref="C130:D130"/>
    <mergeCell ref="E132:H132"/>
    <mergeCell ref="A73:A78"/>
    <mergeCell ref="A79:A84"/>
    <mergeCell ref="A85:A90"/>
    <mergeCell ref="A91:A96"/>
    <mergeCell ref="A60:A65"/>
    <mergeCell ref="A54:A59"/>
    <mergeCell ref="A48:A53"/>
    <mergeCell ref="A42:A47"/>
    <mergeCell ref="A104:A109"/>
    <mergeCell ref="A110:A115"/>
    <mergeCell ref="A122:A127"/>
    <mergeCell ref="B122:B127"/>
    <mergeCell ref="C122:C124"/>
    <mergeCell ref="C125:C127"/>
    <mergeCell ref="B116:B121"/>
    <mergeCell ref="C116:C118"/>
    <mergeCell ref="C119:C121"/>
    <mergeCell ref="C113:C115"/>
    <mergeCell ref="C107:C109"/>
    <mergeCell ref="B110:B115"/>
    <mergeCell ref="C110:C112"/>
    <mergeCell ref="A102:B103"/>
    <mergeCell ref="C102:D103"/>
    <mergeCell ref="E102:E103"/>
    <mergeCell ref="F102:H102"/>
    <mergeCell ref="B104:B109"/>
    <mergeCell ref="C104:C106"/>
    <mergeCell ref="C99:D99"/>
    <mergeCell ref="E101:H101"/>
    <mergeCell ref="B91:B96"/>
    <mergeCell ref="C91:C93"/>
    <mergeCell ref="C94:C96"/>
    <mergeCell ref="B85:B90"/>
    <mergeCell ref="C85:C87"/>
    <mergeCell ref="C88:C90"/>
    <mergeCell ref="B79:B84"/>
    <mergeCell ref="C79:C81"/>
    <mergeCell ref="C82:C84"/>
    <mergeCell ref="E71:E72"/>
    <mergeCell ref="F71:H71"/>
    <mergeCell ref="C31:C33"/>
    <mergeCell ref="B60:B65"/>
    <mergeCell ref="C60:C62"/>
    <mergeCell ref="C63:C65"/>
    <mergeCell ref="B54:B59"/>
    <mergeCell ref="C54:C56"/>
    <mergeCell ref="C57:C59"/>
    <mergeCell ref="C51:C53"/>
    <mergeCell ref="C45:C47"/>
    <mergeCell ref="B48:B53"/>
    <mergeCell ref="B42:B47"/>
    <mergeCell ref="C42:C44"/>
    <mergeCell ref="A40:B41"/>
    <mergeCell ref="C40:D41"/>
    <mergeCell ref="B22:B27"/>
    <mergeCell ref="C22:C24"/>
    <mergeCell ref="E22:E24"/>
    <mergeCell ref="H22:H24"/>
    <mergeCell ref="C25:C27"/>
    <mergeCell ref="E25:E27"/>
    <mergeCell ref="F25:F27"/>
    <mergeCell ref="G25:G27"/>
    <mergeCell ref="H25:H27"/>
    <mergeCell ref="E97:H97"/>
    <mergeCell ref="F40:H40"/>
    <mergeCell ref="E31:E33"/>
    <mergeCell ref="F31:F33"/>
    <mergeCell ref="I162:J162"/>
    <mergeCell ref="H31:H33"/>
    <mergeCell ref="C37:D37"/>
    <mergeCell ref="E39:H39"/>
    <mergeCell ref="A28:A33"/>
    <mergeCell ref="B28:B33"/>
    <mergeCell ref="C28:C30"/>
    <mergeCell ref="E28:E30"/>
    <mergeCell ref="F28:F30"/>
    <mergeCell ref="G28:G30"/>
    <mergeCell ref="H28:H30"/>
    <mergeCell ref="G31:G33"/>
    <mergeCell ref="B73:B78"/>
    <mergeCell ref="C73:C75"/>
    <mergeCell ref="C48:C50"/>
    <mergeCell ref="C76:C78"/>
    <mergeCell ref="C68:D68"/>
    <mergeCell ref="E70:H70"/>
    <mergeCell ref="A71:B72"/>
    <mergeCell ref="C71:D72"/>
    <mergeCell ref="I2:J2"/>
    <mergeCell ref="I36:J36"/>
    <mergeCell ref="I68:J68"/>
    <mergeCell ref="I99:J99"/>
    <mergeCell ref="I48:I53"/>
    <mergeCell ref="J67:M67"/>
    <mergeCell ref="I73:I78"/>
    <mergeCell ref="K73:K78"/>
    <mergeCell ref="M73:M78"/>
    <mergeCell ref="I91:I96"/>
    <mergeCell ref="K91:K96"/>
    <mergeCell ref="M91:M96"/>
    <mergeCell ref="K7:M8"/>
    <mergeCell ref="I39:J40"/>
    <mergeCell ref="K39:M40"/>
    <mergeCell ref="I7:J8"/>
    <mergeCell ref="M10:M15"/>
    <mergeCell ref="K48:K53"/>
    <mergeCell ref="M48:M53"/>
    <mergeCell ref="I79:I84"/>
    <mergeCell ref="K79:K84"/>
    <mergeCell ref="M79:M84"/>
    <mergeCell ref="H10:H12"/>
    <mergeCell ref="C13:C15"/>
    <mergeCell ref="E13:E15"/>
    <mergeCell ref="F13:F15"/>
    <mergeCell ref="G13:G15"/>
    <mergeCell ref="G19:G21"/>
    <mergeCell ref="H19:H21"/>
    <mergeCell ref="E40:E41"/>
    <mergeCell ref="F22:F24"/>
    <mergeCell ref="G22:G24"/>
    <mergeCell ref="A8:B9"/>
    <mergeCell ref="C8:D9"/>
    <mergeCell ref="E8:E9"/>
    <mergeCell ref="F8:H8"/>
    <mergeCell ref="B1:H2"/>
    <mergeCell ref="B4:C4"/>
    <mergeCell ref="D4:G4"/>
    <mergeCell ref="H13:H15"/>
    <mergeCell ref="B16:B21"/>
    <mergeCell ref="C16:C18"/>
    <mergeCell ref="E16:E18"/>
    <mergeCell ref="F16:F18"/>
    <mergeCell ref="G16:G18"/>
    <mergeCell ref="H16:H18"/>
    <mergeCell ref="C19:C21"/>
    <mergeCell ref="E19:E21"/>
    <mergeCell ref="B10:B15"/>
    <mergeCell ref="C5:D5"/>
    <mergeCell ref="E7:H7"/>
    <mergeCell ref="F19:F21"/>
    <mergeCell ref="C10:C12"/>
    <mergeCell ref="E10:E12"/>
    <mergeCell ref="F10:F12"/>
    <mergeCell ref="G10:G12"/>
  </mergeCells>
  <conditionalFormatting sqref="L10:L33">
    <cfRule type="cellIs" dxfId="131" priority="156" operator="between">
      <formula>0</formula>
      <formula>5.99</formula>
    </cfRule>
    <cfRule type="cellIs" dxfId="130" priority="157" operator="between">
      <formula>7.5</formula>
      <formula>10</formula>
    </cfRule>
    <cfRule type="cellIs" dxfId="129" priority="158" operator="between">
      <formula>6</formula>
      <formula>7.49</formula>
    </cfRule>
    <cfRule type="colorScale" priority="159">
      <colorScale>
        <cfvo type="min"/>
        <cfvo type="percentile" val="50"/>
        <cfvo type="max"/>
        <color rgb="FFF8696B"/>
        <color rgb="FFFFEB84"/>
        <color rgb="FF63BE7B"/>
      </colorScale>
    </cfRule>
    <cfRule type="cellIs" dxfId="128" priority="160" operator="between">
      <formula>0</formula>
      <formula>5.99</formula>
    </cfRule>
  </conditionalFormatting>
  <conditionalFormatting sqref="N10:N33">
    <cfRule type="cellIs" dxfId="127" priority="151" operator="between">
      <formula>2.25</formula>
      <formula>3</formula>
    </cfRule>
    <cfRule type="cellIs" priority="152" operator="between">
      <formula>1.8</formula>
      <formula>2.24</formula>
    </cfRule>
    <cfRule type="cellIs" priority="153" operator="between">
      <formula>2.25</formula>
      <formula>3</formula>
    </cfRule>
    <cfRule type="cellIs" dxfId="126" priority="154" operator="between">
      <formula>1.8</formula>
      <formula>2.25</formula>
    </cfRule>
    <cfRule type="cellIs" dxfId="125" priority="155" operator="between">
      <formula>0</formula>
      <formula>1.79</formula>
    </cfRule>
  </conditionalFormatting>
  <conditionalFormatting sqref="N16:N27">
    <cfRule type="cellIs" dxfId="124" priority="147" operator="between">
      <formula>1.875</formula>
      <formula>2.5</formula>
    </cfRule>
    <cfRule type="cellIs" priority="148" operator="between">
      <formula>1.875</formula>
      <formula>2.5</formula>
    </cfRule>
    <cfRule type="cellIs" dxfId="123" priority="149" operator="between">
      <formula>1.5</formula>
      <formula>1.874</formula>
    </cfRule>
    <cfRule type="cellIs" dxfId="122" priority="150" operator="between">
      <formula>0</formula>
      <formula>1.49</formula>
    </cfRule>
  </conditionalFormatting>
  <conditionalFormatting sqref="N28:N33">
    <cfRule type="cellIs" dxfId="121" priority="144" operator="between">
      <formula>1.5</formula>
      <formula>2</formula>
    </cfRule>
    <cfRule type="cellIs" dxfId="120" priority="145" operator="between">
      <formula>1.2</formula>
      <formula>1.49</formula>
    </cfRule>
    <cfRule type="cellIs" dxfId="119" priority="146" operator="between">
      <formula>0</formula>
      <formula>1.19</formula>
    </cfRule>
  </conditionalFormatting>
  <conditionalFormatting sqref="L42:L65">
    <cfRule type="cellIs" dxfId="118" priority="139" operator="between">
      <formula>0</formula>
      <formula>5.99</formula>
    </cfRule>
    <cfRule type="cellIs" dxfId="117" priority="140" operator="between">
      <formula>7.5</formula>
      <formula>10</formula>
    </cfRule>
    <cfRule type="cellIs" dxfId="116" priority="141" operator="between">
      <formula>6</formula>
      <formula>7.49</formula>
    </cfRule>
    <cfRule type="colorScale" priority="142">
      <colorScale>
        <cfvo type="min"/>
        <cfvo type="percentile" val="50"/>
        <cfvo type="max"/>
        <color rgb="FFF8696B"/>
        <color rgb="FFFFEB84"/>
        <color rgb="FF63BE7B"/>
      </colorScale>
    </cfRule>
    <cfRule type="cellIs" dxfId="115" priority="143" operator="between">
      <formula>0</formula>
      <formula>5.99</formula>
    </cfRule>
  </conditionalFormatting>
  <conditionalFormatting sqref="N42:N65">
    <cfRule type="cellIs" dxfId="114" priority="134" operator="between">
      <formula>2.25</formula>
      <formula>3</formula>
    </cfRule>
    <cfRule type="cellIs" priority="135" operator="between">
      <formula>1.8</formula>
      <formula>2.24</formula>
    </cfRule>
    <cfRule type="cellIs" priority="136" operator="between">
      <formula>2.25</formula>
      <formula>3</formula>
    </cfRule>
    <cfRule type="cellIs" dxfId="113" priority="137" operator="between">
      <formula>1.8</formula>
      <formula>2.25</formula>
    </cfRule>
    <cfRule type="cellIs" dxfId="112" priority="138" operator="between">
      <formula>0</formula>
      <formula>1.79</formula>
    </cfRule>
  </conditionalFormatting>
  <conditionalFormatting sqref="N42:N65">
    <cfRule type="cellIs" dxfId="111" priority="130" operator="between">
      <formula>1.875</formula>
      <formula>2.5</formula>
    </cfRule>
    <cfRule type="cellIs" priority="131" operator="between">
      <formula>1.875</formula>
      <formula>2.5</formula>
    </cfRule>
    <cfRule type="cellIs" dxfId="110" priority="132" operator="between">
      <formula>1.5</formula>
      <formula>1.874</formula>
    </cfRule>
    <cfRule type="cellIs" dxfId="109" priority="133" operator="between">
      <formula>0</formula>
      <formula>1.49</formula>
    </cfRule>
  </conditionalFormatting>
  <conditionalFormatting sqref="N73:N78">
    <cfRule type="cellIs" dxfId="108" priority="125" operator="between">
      <formula>2.25</formula>
      <formula>3</formula>
    </cfRule>
    <cfRule type="cellIs" priority="126" operator="between">
      <formula>1.8</formula>
      <formula>2.24</formula>
    </cfRule>
    <cfRule type="cellIs" priority="127" operator="between">
      <formula>2.25</formula>
      <formula>3</formula>
    </cfRule>
    <cfRule type="cellIs" dxfId="107" priority="128" operator="between">
      <formula>1.8</formula>
      <formula>2.25</formula>
    </cfRule>
    <cfRule type="cellIs" dxfId="106" priority="129" operator="between">
      <formula>0</formula>
      <formula>1.79</formula>
    </cfRule>
  </conditionalFormatting>
  <conditionalFormatting sqref="L73:L96">
    <cfRule type="cellIs" dxfId="105" priority="120" operator="between">
      <formula>0</formula>
      <formula>5.99</formula>
    </cfRule>
    <cfRule type="cellIs" dxfId="104" priority="121" operator="between">
      <formula>7.5</formula>
      <formula>10</formula>
    </cfRule>
    <cfRule type="cellIs" dxfId="103" priority="122" operator="between">
      <formula>6</formula>
      <formula>7.49</formula>
    </cfRule>
    <cfRule type="colorScale" priority="123">
      <colorScale>
        <cfvo type="min"/>
        <cfvo type="percentile" val="50"/>
        <cfvo type="max"/>
        <color rgb="FFF8696B"/>
        <color rgb="FFFFEB84"/>
        <color rgb="FF63BE7B"/>
      </colorScale>
    </cfRule>
    <cfRule type="cellIs" dxfId="102" priority="124" operator="between">
      <formula>0</formula>
      <formula>5.99</formula>
    </cfRule>
  </conditionalFormatting>
  <conditionalFormatting sqref="N79:N90">
    <cfRule type="cellIs" dxfId="101" priority="115" operator="between">
      <formula>2.25</formula>
      <formula>3</formula>
    </cfRule>
    <cfRule type="cellIs" priority="116" operator="between">
      <formula>1.8</formula>
      <formula>2.24</formula>
    </cfRule>
    <cfRule type="cellIs" priority="117" operator="between">
      <formula>2.25</formula>
      <formula>3</formula>
    </cfRule>
    <cfRule type="cellIs" dxfId="100" priority="118" operator="between">
      <formula>1.8</formula>
      <formula>2.25</formula>
    </cfRule>
    <cfRule type="cellIs" dxfId="99" priority="119" operator="between">
      <formula>0</formula>
      <formula>1.79</formula>
    </cfRule>
  </conditionalFormatting>
  <conditionalFormatting sqref="N79:N90">
    <cfRule type="cellIs" dxfId="98" priority="111" operator="between">
      <formula>1.875</formula>
      <formula>2.5</formula>
    </cfRule>
    <cfRule type="cellIs" priority="112" operator="between">
      <formula>1.875</formula>
      <formula>2.5</formula>
    </cfRule>
    <cfRule type="cellIs" dxfId="97" priority="113" operator="between">
      <formula>1.5</formula>
      <formula>1.874</formula>
    </cfRule>
    <cfRule type="cellIs" dxfId="96" priority="114" operator="between">
      <formula>0</formula>
      <formula>1.49</formula>
    </cfRule>
  </conditionalFormatting>
  <conditionalFormatting sqref="N91:N96">
    <cfRule type="cellIs" dxfId="95" priority="106" operator="between">
      <formula>2.25</formula>
      <formula>3</formula>
    </cfRule>
    <cfRule type="cellIs" priority="107" operator="between">
      <formula>1.8</formula>
      <formula>2.24</formula>
    </cfRule>
    <cfRule type="cellIs" priority="108" operator="between">
      <formula>2.25</formula>
      <formula>3</formula>
    </cfRule>
    <cfRule type="cellIs" dxfId="94" priority="109" operator="between">
      <formula>1.8</formula>
      <formula>2.25</formula>
    </cfRule>
    <cfRule type="cellIs" dxfId="93" priority="110" operator="between">
      <formula>0</formula>
      <formula>1.79</formula>
    </cfRule>
  </conditionalFormatting>
  <conditionalFormatting sqref="N91:N96">
    <cfRule type="cellIs" dxfId="92" priority="103" operator="between">
      <formula>1.5</formula>
      <formula>2</formula>
    </cfRule>
    <cfRule type="cellIs" dxfId="91" priority="104" operator="between">
      <formula>1.2</formula>
      <formula>1.49</formula>
    </cfRule>
    <cfRule type="cellIs" dxfId="90" priority="105" operator="between">
      <formula>0</formula>
      <formula>1.19</formula>
    </cfRule>
  </conditionalFormatting>
  <conditionalFormatting sqref="L104:L127">
    <cfRule type="cellIs" dxfId="89" priority="98" operator="between">
      <formula>0</formula>
      <formula>5.99</formula>
    </cfRule>
    <cfRule type="cellIs" dxfId="88" priority="99" operator="between">
      <formula>7.5</formula>
      <formula>10</formula>
    </cfRule>
    <cfRule type="cellIs" dxfId="87" priority="100" operator="between">
      <formula>6</formula>
      <formula>7.49</formula>
    </cfRule>
    <cfRule type="colorScale" priority="101">
      <colorScale>
        <cfvo type="min"/>
        <cfvo type="percentile" val="50"/>
        <cfvo type="max"/>
        <color rgb="FFF8696B"/>
        <color rgb="FFFFEB84"/>
        <color rgb="FF63BE7B"/>
      </colorScale>
    </cfRule>
    <cfRule type="cellIs" dxfId="86" priority="102" operator="between">
      <formula>0</formula>
      <formula>5.99</formula>
    </cfRule>
  </conditionalFormatting>
  <conditionalFormatting sqref="N104:N109">
    <cfRule type="cellIs" dxfId="85" priority="93" operator="between">
      <formula>2.25</formula>
      <formula>3</formula>
    </cfRule>
    <cfRule type="cellIs" priority="94" operator="between">
      <formula>1.8</formula>
      <formula>2.24</formula>
    </cfRule>
    <cfRule type="cellIs" priority="95" operator="between">
      <formula>2.25</formula>
      <formula>3</formula>
    </cfRule>
    <cfRule type="cellIs" dxfId="84" priority="96" operator="between">
      <formula>1.8</formula>
      <formula>2.25</formula>
    </cfRule>
    <cfRule type="cellIs" dxfId="83" priority="97" operator="between">
      <formula>0</formula>
      <formula>1.79</formula>
    </cfRule>
  </conditionalFormatting>
  <conditionalFormatting sqref="N110:N121">
    <cfRule type="cellIs" dxfId="82" priority="88" operator="between">
      <formula>2.25</formula>
      <formula>3</formula>
    </cfRule>
    <cfRule type="cellIs" priority="89" operator="between">
      <formula>1.8</formula>
      <formula>2.24</formula>
    </cfRule>
    <cfRule type="cellIs" priority="90" operator="between">
      <formula>2.25</formula>
      <formula>3</formula>
    </cfRule>
    <cfRule type="cellIs" dxfId="81" priority="91" operator="between">
      <formula>1.8</formula>
      <formula>2.25</formula>
    </cfRule>
    <cfRule type="cellIs" dxfId="80" priority="92" operator="between">
      <formula>0</formula>
      <formula>1.79</formula>
    </cfRule>
  </conditionalFormatting>
  <conditionalFormatting sqref="N110:N121">
    <cfRule type="cellIs" dxfId="79" priority="84" operator="between">
      <formula>1.875</formula>
      <formula>2.5</formula>
    </cfRule>
    <cfRule type="cellIs" priority="85" operator="between">
      <formula>1.875</formula>
      <formula>2.5</formula>
    </cfRule>
    <cfRule type="cellIs" dxfId="78" priority="86" operator="between">
      <formula>1.5</formula>
      <formula>1.874</formula>
    </cfRule>
    <cfRule type="cellIs" dxfId="77" priority="87" operator="between">
      <formula>0</formula>
      <formula>1.49</formula>
    </cfRule>
  </conditionalFormatting>
  <conditionalFormatting sqref="N122:N127">
    <cfRule type="cellIs" dxfId="76" priority="79" operator="between">
      <formula>2.25</formula>
      <formula>3</formula>
    </cfRule>
    <cfRule type="cellIs" priority="80" operator="between">
      <formula>1.8</formula>
      <formula>2.24</formula>
    </cfRule>
    <cfRule type="cellIs" priority="81" operator="between">
      <formula>2.25</formula>
      <formula>3</formula>
    </cfRule>
    <cfRule type="cellIs" dxfId="75" priority="82" operator="between">
      <formula>1.8</formula>
      <formula>2.25</formula>
    </cfRule>
    <cfRule type="cellIs" dxfId="74" priority="83" operator="between">
      <formula>0</formula>
      <formula>1.79</formula>
    </cfRule>
  </conditionalFormatting>
  <conditionalFormatting sqref="N122:N127">
    <cfRule type="cellIs" dxfId="73" priority="76" operator="between">
      <formula>1.5</formula>
      <formula>2</formula>
    </cfRule>
    <cfRule type="cellIs" dxfId="72" priority="77" operator="between">
      <formula>1.2</formula>
      <formula>1.49</formula>
    </cfRule>
    <cfRule type="cellIs" dxfId="71" priority="78" operator="between">
      <formula>0</formula>
      <formula>1.19</formula>
    </cfRule>
  </conditionalFormatting>
  <conditionalFormatting sqref="N135:N140">
    <cfRule type="cellIs" dxfId="70" priority="71" operator="between">
      <formula>2.25</formula>
      <formula>3</formula>
    </cfRule>
    <cfRule type="cellIs" priority="72" operator="between">
      <formula>1.8</formula>
      <formula>2.24</formula>
    </cfRule>
    <cfRule type="cellIs" priority="73" operator="between">
      <formula>2.25</formula>
      <formula>3</formula>
    </cfRule>
    <cfRule type="cellIs" dxfId="69" priority="74" operator="between">
      <formula>1.8</formula>
      <formula>2.25</formula>
    </cfRule>
    <cfRule type="cellIs" dxfId="68" priority="75" operator="between">
      <formula>0</formula>
      <formula>1.79</formula>
    </cfRule>
  </conditionalFormatting>
  <conditionalFormatting sqref="N141:N152">
    <cfRule type="cellIs" dxfId="67" priority="66" operator="between">
      <formula>2.25</formula>
      <formula>3</formula>
    </cfRule>
    <cfRule type="cellIs" priority="67" operator="between">
      <formula>1.8</formula>
      <formula>2.24</formula>
    </cfRule>
    <cfRule type="cellIs" priority="68" operator="between">
      <formula>2.25</formula>
      <formula>3</formula>
    </cfRule>
    <cfRule type="cellIs" dxfId="66" priority="69" operator="between">
      <formula>1.8</formula>
      <formula>2.25</formula>
    </cfRule>
    <cfRule type="cellIs" dxfId="65" priority="70" operator="between">
      <formula>0</formula>
      <formula>1.79</formula>
    </cfRule>
  </conditionalFormatting>
  <conditionalFormatting sqref="N141:N152">
    <cfRule type="cellIs" dxfId="64" priority="62" operator="between">
      <formula>1.875</formula>
      <formula>2.5</formula>
    </cfRule>
    <cfRule type="cellIs" priority="63" operator="between">
      <formula>1.875</formula>
      <formula>2.5</formula>
    </cfRule>
    <cfRule type="cellIs" dxfId="63" priority="64" operator="between">
      <formula>1.5</formula>
      <formula>1.874</formula>
    </cfRule>
    <cfRule type="cellIs" dxfId="62" priority="65" operator="between">
      <formula>0</formula>
      <formula>1.49</formula>
    </cfRule>
  </conditionalFormatting>
  <conditionalFormatting sqref="N153:N158">
    <cfRule type="cellIs" dxfId="61" priority="57" operator="between">
      <formula>2.25</formula>
      <formula>3</formula>
    </cfRule>
    <cfRule type="cellIs" priority="58" operator="between">
      <formula>1.8</formula>
      <formula>2.24</formula>
    </cfRule>
    <cfRule type="cellIs" priority="59" operator="between">
      <formula>2.25</formula>
      <formula>3</formula>
    </cfRule>
    <cfRule type="cellIs" dxfId="60" priority="60" operator="between">
      <formula>1.8</formula>
      <formula>2.25</formula>
    </cfRule>
    <cfRule type="cellIs" dxfId="59" priority="61" operator="between">
      <formula>0</formula>
      <formula>1.79</formula>
    </cfRule>
  </conditionalFormatting>
  <conditionalFormatting sqref="N153:N158">
    <cfRule type="cellIs" dxfId="58" priority="54" operator="between">
      <formula>1.5</formula>
      <formula>2</formula>
    </cfRule>
    <cfRule type="cellIs" dxfId="57" priority="55" operator="between">
      <formula>1.2</formula>
      <formula>1.49</formula>
    </cfRule>
    <cfRule type="cellIs" dxfId="56" priority="56" operator="between">
      <formula>0</formula>
      <formula>1.19</formula>
    </cfRule>
  </conditionalFormatting>
  <conditionalFormatting sqref="L135:L158">
    <cfRule type="cellIs" dxfId="55" priority="49" operator="between">
      <formula>0</formula>
      <formula>5.99</formula>
    </cfRule>
    <cfRule type="cellIs" dxfId="54" priority="50" operator="between">
      <formula>7.5</formula>
      <formula>10</formula>
    </cfRule>
    <cfRule type="cellIs" dxfId="53" priority="51" operator="between">
      <formula>6</formula>
      <formula>7.49</formula>
    </cfRule>
    <cfRule type="colorScale" priority="52">
      <colorScale>
        <cfvo type="min"/>
        <cfvo type="percentile" val="50"/>
        <cfvo type="max"/>
        <color rgb="FFF8696B"/>
        <color rgb="FFFFEB84"/>
        <color rgb="FF63BE7B"/>
      </colorScale>
    </cfRule>
    <cfRule type="cellIs" dxfId="52" priority="53" operator="between">
      <formula>0</formula>
      <formula>5.99</formula>
    </cfRule>
  </conditionalFormatting>
  <conditionalFormatting sqref="L167:L190">
    <cfRule type="cellIs" dxfId="51" priority="44" operator="between">
      <formula>0</formula>
      <formula>5.99</formula>
    </cfRule>
    <cfRule type="cellIs" dxfId="50" priority="45" operator="between">
      <formula>7.5</formula>
      <formula>10</formula>
    </cfRule>
    <cfRule type="cellIs" dxfId="49" priority="46" operator="between">
      <formula>6</formula>
      <formula>7.49</formula>
    </cfRule>
    <cfRule type="colorScale" priority="47">
      <colorScale>
        <cfvo type="min"/>
        <cfvo type="percentile" val="50"/>
        <cfvo type="max"/>
        <color rgb="FFF8696B"/>
        <color rgb="FFFFEB84"/>
        <color rgb="FF63BE7B"/>
      </colorScale>
    </cfRule>
    <cfRule type="cellIs" dxfId="48" priority="48" operator="between">
      <formula>0</formula>
      <formula>5.99</formula>
    </cfRule>
  </conditionalFormatting>
  <conditionalFormatting sqref="N167:N172">
    <cfRule type="cellIs" dxfId="47" priority="39" operator="between">
      <formula>2.25</formula>
      <formula>3</formula>
    </cfRule>
    <cfRule type="cellIs" priority="40" operator="between">
      <formula>1.8</formula>
      <formula>2.24</formula>
    </cfRule>
    <cfRule type="cellIs" priority="41" operator="between">
      <formula>2.25</formula>
      <formula>3</formula>
    </cfRule>
    <cfRule type="cellIs" dxfId="46" priority="42" operator="between">
      <formula>1.8</formula>
      <formula>2.25</formula>
    </cfRule>
    <cfRule type="cellIs" dxfId="45" priority="43" operator="between">
      <formula>0</formula>
      <formula>1.79</formula>
    </cfRule>
  </conditionalFormatting>
  <conditionalFormatting sqref="N173:N184">
    <cfRule type="cellIs" dxfId="44" priority="34" operator="between">
      <formula>2.25</formula>
      <formula>3</formula>
    </cfRule>
    <cfRule type="cellIs" priority="35" operator="between">
      <formula>1.8</formula>
      <formula>2.24</formula>
    </cfRule>
    <cfRule type="cellIs" priority="36" operator="between">
      <formula>2.25</formula>
      <formula>3</formula>
    </cfRule>
    <cfRule type="cellIs" dxfId="43" priority="37" operator="between">
      <formula>1.8</formula>
      <formula>2.25</formula>
    </cfRule>
    <cfRule type="cellIs" dxfId="42" priority="38" operator="between">
      <formula>0</formula>
      <formula>1.79</formula>
    </cfRule>
  </conditionalFormatting>
  <conditionalFormatting sqref="N173:N184">
    <cfRule type="cellIs" dxfId="41" priority="30" operator="between">
      <formula>1.875</formula>
      <formula>2.5</formula>
    </cfRule>
    <cfRule type="cellIs" priority="31" operator="between">
      <formula>1.875</formula>
      <formula>2.5</formula>
    </cfRule>
    <cfRule type="cellIs" dxfId="40" priority="32" operator="between">
      <formula>1.5</formula>
      <formula>1.874</formula>
    </cfRule>
    <cfRule type="cellIs" dxfId="39" priority="33" operator="between">
      <formula>0</formula>
      <formula>1.49</formula>
    </cfRule>
  </conditionalFormatting>
  <conditionalFormatting sqref="N185:N190">
    <cfRule type="cellIs" dxfId="38" priority="25" operator="between">
      <formula>2.25</formula>
      <formula>3</formula>
    </cfRule>
    <cfRule type="cellIs" priority="26" operator="between">
      <formula>1.8</formula>
      <formula>2.24</formula>
    </cfRule>
    <cfRule type="cellIs" priority="27" operator="between">
      <formula>2.25</formula>
      <formula>3</formula>
    </cfRule>
    <cfRule type="cellIs" dxfId="37" priority="28" operator="between">
      <formula>1.8</formula>
      <formula>2.25</formula>
    </cfRule>
    <cfRule type="cellIs" dxfId="36" priority="29" operator="between">
      <formula>0</formula>
      <formula>1.79</formula>
    </cfRule>
  </conditionalFormatting>
  <conditionalFormatting sqref="N185:N190">
    <cfRule type="cellIs" dxfId="35" priority="22" operator="between">
      <formula>1.5</formula>
      <formula>2</formula>
    </cfRule>
    <cfRule type="cellIs" dxfId="34" priority="23" operator="between">
      <formula>1.2</formula>
      <formula>1.49</formula>
    </cfRule>
    <cfRule type="cellIs" dxfId="33" priority="24" operator="between">
      <formula>0</formula>
      <formula>1.19</formula>
    </cfRule>
  </conditionalFormatting>
  <conditionalFormatting sqref="N34">
    <cfRule type="cellIs" dxfId="32" priority="19" operator="between">
      <formula>7.5</formula>
      <formula>10</formula>
    </cfRule>
    <cfRule type="cellIs" dxfId="31" priority="20" operator="between">
      <formula>6</formula>
      <formula>7.49</formula>
    </cfRule>
    <cfRule type="cellIs" dxfId="30" priority="21" operator="between">
      <formula>0</formula>
      <formula>5.99</formula>
    </cfRule>
  </conditionalFormatting>
  <conditionalFormatting sqref="N66">
    <cfRule type="cellIs" dxfId="29" priority="16" operator="between">
      <formula>7.5</formula>
      <formula>10</formula>
    </cfRule>
    <cfRule type="cellIs" dxfId="28" priority="17" operator="between">
      <formula>6</formula>
      <formula>7.49</formula>
    </cfRule>
    <cfRule type="cellIs" dxfId="27" priority="18" operator="between">
      <formula>0</formula>
      <formula>5.99</formula>
    </cfRule>
  </conditionalFormatting>
  <conditionalFormatting sqref="N97">
    <cfRule type="cellIs" dxfId="26" priority="13" operator="between">
      <formula>7.5</formula>
      <formula>10</formula>
    </cfRule>
    <cfRule type="cellIs" dxfId="25" priority="14" operator="between">
      <formula>6</formula>
      <formula>7.49</formula>
    </cfRule>
    <cfRule type="cellIs" dxfId="24" priority="15" operator="between">
      <formula>0</formula>
      <formula>5.99</formula>
    </cfRule>
  </conditionalFormatting>
  <conditionalFormatting sqref="N128">
    <cfRule type="cellIs" dxfId="23" priority="10" operator="between">
      <formula>7.5</formula>
      <formula>10</formula>
    </cfRule>
    <cfRule type="cellIs" dxfId="22" priority="11" operator="between">
      <formula>6</formula>
      <formula>7.49</formula>
    </cfRule>
    <cfRule type="cellIs" dxfId="21" priority="12" operator="between">
      <formula>0</formula>
      <formula>5.99</formula>
    </cfRule>
  </conditionalFormatting>
  <conditionalFormatting sqref="N159">
    <cfRule type="cellIs" dxfId="20" priority="7" operator="between">
      <formula>7.5</formula>
      <formula>10</formula>
    </cfRule>
    <cfRule type="cellIs" dxfId="19" priority="8" operator="between">
      <formula>6</formula>
      <formula>7.49</formula>
    </cfRule>
    <cfRule type="cellIs" dxfId="18" priority="9" operator="between">
      <formula>0</formula>
      <formula>5.99</formula>
    </cfRule>
  </conditionalFormatting>
  <conditionalFormatting sqref="N191">
    <cfRule type="cellIs" dxfId="17" priority="4" operator="between">
      <formula>7.5</formula>
      <formula>10</formula>
    </cfRule>
    <cfRule type="cellIs" dxfId="16" priority="5" operator="between">
      <formula>6</formula>
      <formula>7.49</formula>
    </cfRule>
    <cfRule type="cellIs" dxfId="15" priority="6" operator="between">
      <formula>0</formula>
      <formula>5.99</formula>
    </cfRule>
  </conditionalFormatting>
  <conditionalFormatting sqref="P3:P5">
    <cfRule type="cellIs" dxfId="14" priority="1" operator="between">
      <formula>37.5</formula>
      <formula>50</formula>
    </cfRule>
    <cfRule type="cellIs" dxfId="13" priority="2" operator="between">
      <formula>29.99</formula>
      <formula>37.49</formula>
    </cfRule>
    <cfRule type="cellIs" dxfId="12" priority="3" operator="between">
      <formula>0</formula>
      <formula>29.99</formula>
    </cfRule>
  </conditionalFormatting>
  <hyperlinks>
    <hyperlink ref="I2:J2" location="INDICE!A1" display="IR AL INDICE" xr:uid="{00000000-0004-0000-0F00-000000000000}"/>
    <hyperlink ref="I36:J36" location="INDICE!A1" display="IR AL INDICE" xr:uid="{00000000-0004-0000-0F00-000001000000}"/>
    <hyperlink ref="I68:J68" location="INDICE!A1" display="IR AL INDICE" xr:uid="{00000000-0004-0000-0F00-000002000000}"/>
    <hyperlink ref="I99:J99" location="INDICE!A1" display="IR AL INDICE" xr:uid="{00000000-0004-0000-0F00-000003000000}"/>
    <hyperlink ref="I130:J130" location="INDICE!A1" display="IR AL INDICE" xr:uid="{00000000-0004-0000-0F00-000004000000}"/>
    <hyperlink ref="I162:J162" location="INDICE!A1" display="IR AL INDICE" xr:uid="{00000000-0004-0000-0F00-000005000000}"/>
  </hyperlinks>
  <pageMargins left="0.7" right="0.7" top="0.75" bottom="0.75" header="0.3" footer="0.3"/>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sheetPr>
    <tabColor rgb="FF92D050"/>
  </sheetPr>
  <dimension ref="A1:J179"/>
  <sheetViews>
    <sheetView topLeftCell="A38" workbookViewId="0">
      <selection activeCell="E56" sqref="E56:H56"/>
    </sheetView>
  </sheetViews>
  <sheetFormatPr baseColWidth="10" defaultRowHeight="14.5" x14ac:dyDescent="0.35"/>
  <cols>
    <col min="2" max="2" width="21.453125" customWidth="1"/>
    <col min="3" max="3" width="21.54296875" customWidth="1"/>
    <col min="4" max="4" width="25.54296875" customWidth="1"/>
  </cols>
  <sheetData>
    <row r="1" spans="1:10" x14ac:dyDescent="0.35">
      <c r="B1" s="1063" t="s">
        <v>1064</v>
      </c>
      <c r="C1" s="1063"/>
      <c r="D1" s="1063"/>
      <c r="E1" s="1063"/>
      <c r="F1" s="1063"/>
    </row>
    <row r="2" spans="1:10" x14ac:dyDescent="0.35">
      <c r="B2" s="1063"/>
      <c r="C2" s="1063"/>
      <c r="D2" s="1063"/>
      <c r="E2" s="1063"/>
      <c r="F2" s="1063"/>
    </row>
    <row r="4" spans="1:10" x14ac:dyDescent="0.35">
      <c r="B4" s="896" t="s">
        <v>1057</v>
      </c>
      <c r="C4" s="896"/>
      <c r="D4" s="896">
        <f>INDICE!I1</f>
        <v>0</v>
      </c>
      <c r="E4" s="896"/>
      <c r="F4" s="896"/>
      <c r="G4" s="896"/>
      <c r="H4" s="896"/>
    </row>
    <row r="5" spans="1:10" ht="15" thickBot="1" x14ac:dyDescent="0.4"/>
    <row r="6" spans="1:10" ht="22" thickTop="1" thickBot="1" x14ac:dyDescent="0.6">
      <c r="A6" s="358"/>
      <c r="B6" s="359"/>
      <c r="C6" s="1450" t="s">
        <v>824</v>
      </c>
      <c r="D6" s="1450"/>
      <c r="E6" s="360"/>
      <c r="F6" s="389"/>
      <c r="G6" s="390"/>
      <c r="H6" s="391">
        <v>1</v>
      </c>
      <c r="I6" s="838" t="s">
        <v>1069</v>
      </c>
      <c r="J6" s="839"/>
    </row>
    <row r="7" spans="1:10" ht="17" thickTop="1" thickBot="1" x14ac:dyDescent="0.5">
      <c r="A7" s="156"/>
      <c r="B7" s="156"/>
      <c r="C7" s="156"/>
      <c r="D7" s="156"/>
      <c r="E7" s="156"/>
      <c r="F7" s="156"/>
      <c r="G7" s="156"/>
      <c r="H7" s="156"/>
      <c r="I7" s="1323" t="s">
        <v>1070</v>
      </c>
      <c r="J7" s="1324"/>
    </row>
    <row r="8" spans="1:10" ht="33.5" thickTop="1" x14ac:dyDescent="0.35">
      <c r="A8" s="417" t="s">
        <v>828</v>
      </c>
      <c r="B8" s="1552" t="str">
        <f>'7.1 OBJ'!B7:C7</f>
        <v>Uno</v>
      </c>
      <c r="C8" s="1553"/>
      <c r="D8" s="406" t="s">
        <v>810</v>
      </c>
      <c r="E8" s="1533"/>
      <c r="F8" s="1533"/>
      <c r="G8" s="1533"/>
      <c r="H8" s="1534"/>
    </row>
    <row r="9" spans="1:10" ht="16.5" thickBot="1" x14ac:dyDescent="0.5">
      <c r="A9" s="1575"/>
      <c r="B9" s="1576"/>
      <c r="C9" s="1576" t="s">
        <v>812</v>
      </c>
      <c r="D9" s="1576"/>
      <c r="E9" s="1576" t="s">
        <v>825</v>
      </c>
      <c r="F9" s="1576"/>
      <c r="G9" s="1576"/>
      <c r="H9" s="1577"/>
    </row>
    <row r="10" spans="1:10" ht="17.5" customHeight="1" thickTop="1" x14ac:dyDescent="0.4">
      <c r="A10" s="1542">
        <v>1</v>
      </c>
      <c r="B10" s="1569" t="str">
        <f>'7.1 OBJ'!B10</f>
        <v>Aumentar la rentabilidad</v>
      </c>
      <c r="C10" s="1572" t="str">
        <f>'7.1 OBJ'!C10</f>
        <v>Aumentar los ingresos</v>
      </c>
      <c r="D10" s="418" t="str">
        <f>'7.1 OBJ'!D10</f>
        <v>Aumentar número de ventas</v>
      </c>
      <c r="E10" s="1592" t="s">
        <v>826</v>
      </c>
      <c r="F10" s="1593"/>
      <c r="G10" s="1593"/>
      <c r="H10" s="1594"/>
    </row>
    <row r="11" spans="1:10" ht="17.5" customHeight="1" x14ac:dyDescent="0.4">
      <c r="A11" s="1543"/>
      <c r="B11" s="1570"/>
      <c r="C11" s="1573"/>
      <c r="D11" s="400" t="str">
        <f>'7.1 OBJ'!D11</f>
        <v>Aumentar precio medio</v>
      </c>
      <c r="E11" s="1595" t="s">
        <v>827</v>
      </c>
      <c r="F11" s="1596"/>
      <c r="G11" s="1596"/>
      <c r="H11" s="1597"/>
    </row>
    <row r="12" spans="1:10" ht="16" customHeight="1" x14ac:dyDescent="0.4">
      <c r="A12" s="1543"/>
      <c r="B12" s="1570"/>
      <c r="C12" s="1573"/>
      <c r="D12" s="400" t="str">
        <f>'7.1 OBJ'!D12</f>
        <v>Aumentar atípicos</v>
      </c>
      <c r="E12" s="1598"/>
      <c r="F12" s="1599"/>
      <c r="G12" s="1599"/>
      <c r="H12" s="1600"/>
    </row>
    <row r="13" spans="1:10" ht="16" customHeight="1" x14ac:dyDescent="0.4">
      <c r="A13" s="1543"/>
      <c r="B13" s="1570"/>
      <c r="C13" s="1573" t="str">
        <f>'7.1 OBJ'!C13</f>
        <v>Disminuir los costes</v>
      </c>
      <c r="D13" s="400" t="str">
        <f>'7.1 OBJ'!D13</f>
        <v>Disminuir coste de las ventas</v>
      </c>
      <c r="E13" s="1598"/>
      <c r="F13" s="1599"/>
      <c r="G13" s="1599"/>
      <c r="H13" s="1600"/>
    </row>
    <row r="14" spans="1:10" ht="16" customHeight="1" x14ac:dyDescent="0.4">
      <c r="A14" s="1543"/>
      <c r="B14" s="1570"/>
      <c r="C14" s="1573"/>
      <c r="D14" s="400" t="str">
        <f>'7.1 OBJ'!D14</f>
        <v>Disminuir costes operaciones</v>
      </c>
      <c r="E14" s="1598"/>
      <c r="F14" s="1599"/>
      <c r="G14" s="1599"/>
      <c r="H14" s="1600"/>
    </row>
    <row r="15" spans="1:10" ht="16" customHeight="1" thickBot="1" x14ac:dyDescent="0.45">
      <c r="A15" s="1544"/>
      <c r="B15" s="1571"/>
      <c r="C15" s="1574"/>
      <c r="D15" s="407" t="str">
        <f>'7.1 OBJ'!D15</f>
        <v>Disminuir gastos financieros</v>
      </c>
      <c r="E15" s="1601"/>
      <c r="F15" s="1602"/>
      <c r="G15" s="1602"/>
      <c r="H15" s="1603"/>
    </row>
    <row r="16" spans="1:10" ht="17.5" customHeight="1" thickTop="1" x14ac:dyDescent="0.4">
      <c r="A16" s="1542">
        <v>2</v>
      </c>
      <c r="B16" s="1569">
        <f>'7.1 OBJ'!B16</f>
        <v>0</v>
      </c>
      <c r="C16" s="1572">
        <f>'7.1 OBJ'!C16</f>
        <v>0</v>
      </c>
      <c r="D16" s="418">
        <f>'7.1 OBJ'!D16</f>
        <v>0</v>
      </c>
      <c r="E16" s="1583"/>
      <c r="F16" s="1584"/>
      <c r="G16" s="1584"/>
      <c r="H16" s="1585"/>
    </row>
    <row r="17" spans="1:8" ht="17.5" customHeight="1" x14ac:dyDescent="0.4">
      <c r="A17" s="1543"/>
      <c r="B17" s="1570"/>
      <c r="C17" s="1573"/>
      <c r="D17" s="400">
        <f>'7.1 OBJ'!D17</f>
        <v>0</v>
      </c>
      <c r="E17" s="1604"/>
      <c r="F17" s="1605"/>
      <c r="G17" s="1605"/>
      <c r="H17" s="1606"/>
    </row>
    <row r="18" spans="1:8" ht="16" customHeight="1" x14ac:dyDescent="0.4">
      <c r="A18" s="1543"/>
      <c r="B18" s="1570"/>
      <c r="C18" s="1573"/>
      <c r="D18" s="400">
        <f>'7.1 OBJ'!D18</f>
        <v>0</v>
      </c>
      <c r="E18" s="1604"/>
      <c r="F18" s="1605"/>
      <c r="G18" s="1605"/>
      <c r="H18" s="1606"/>
    </row>
    <row r="19" spans="1:8" ht="16" customHeight="1" x14ac:dyDescent="0.4">
      <c r="A19" s="1543"/>
      <c r="B19" s="1570"/>
      <c r="C19" s="1573">
        <f>'7.1 OBJ'!C19</f>
        <v>0</v>
      </c>
      <c r="D19" s="400">
        <f>'7.1 OBJ'!D19</f>
        <v>0</v>
      </c>
      <c r="E19" s="1604"/>
      <c r="F19" s="1605"/>
      <c r="G19" s="1605"/>
      <c r="H19" s="1606"/>
    </row>
    <row r="20" spans="1:8" ht="16" customHeight="1" x14ac:dyDescent="0.4">
      <c r="A20" s="1543"/>
      <c r="B20" s="1570"/>
      <c r="C20" s="1573"/>
      <c r="D20" s="400">
        <f>'7.1 OBJ'!D20</f>
        <v>0</v>
      </c>
      <c r="E20" s="1604"/>
      <c r="F20" s="1605"/>
      <c r="G20" s="1605"/>
      <c r="H20" s="1606"/>
    </row>
    <row r="21" spans="1:8" ht="16" customHeight="1" thickBot="1" x14ac:dyDescent="0.45">
      <c r="A21" s="1544"/>
      <c r="B21" s="1571"/>
      <c r="C21" s="1574"/>
      <c r="D21" s="407">
        <f>'7.1 OBJ'!D21</f>
        <v>0</v>
      </c>
      <c r="E21" s="1601"/>
      <c r="F21" s="1602"/>
      <c r="G21" s="1602"/>
      <c r="H21" s="1603"/>
    </row>
    <row r="22" spans="1:8" ht="17.5" customHeight="1" thickTop="1" x14ac:dyDescent="0.4">
      <c r="A22" s="1543">
        <v>3</v>
      </c>
      <c r="B22" s="1570">
        <f>'7.1 OBJ'!B22</f>
        <v>0</v>
      </c>
      <c r="C22" s="1578">
        <f>'7.1 OBJ'!C22</f>
        <v>0</v>
      </c>
      <c r="D22" s="400">
        <f>'7.1 OBJ'!D22</f>
        <v>0</v>
      </c>
      <c r="E22" s="1607"/>
      <c r="F22" s="1608"/>
      <c r="G22" s="1608"/>
      <c r="H22" s="1609"/>
    </row>
    <row r="23" spans="1:8" ht="17.5" customHeight="1" x14ac:dyDescent="0.4">
      <c r="A23" s="1543"/>
      <c r="B23" s="1570"/>
      <c r="C23" s="1573"/>
      <c r="D23" s="400">
        <f>'7.1 OBJ'!D23</f>
        <v>0</v>
      </c>
      <c r="E23" s="1604"/>
      <c r="F23" s="1605"/>
      <c r="G23" s="1605"/>
      <c r="H23" s="1606"/>
    </row>
    <row r="24" spans="1:8" ht="16" customHeight="1" x14ac:dyDescent="0.4">
      <c r="A24" s="1543"/>
      <c r="B24" s="1570"/>
      <c r="C24" s="1573"/>
      <c r="D24" s="400">
        <f>'7.1 OBJ'!D24</f>
        <v>0</v>
      </c>
      <c r="E24" s="1604"/>
      <c r="F24" s="1605"/>
      <c r="G24" s="1605"/>
      <c r="H24" s="1606"/>
    </row>
    <row r="25" spans="1:8" ht="16" customHeight="1" x14ac:dyDescent="0.4">
      <c r="A25" s="1543"/>
      <c r="B25" s="1570"/>
      <c r="C25" s="1573">
        <f>'7.1 OBJ'!C25</f>
        <v>0</v>
      </c>
      <c r="D25" s="400">
        <f>'7.1 OBJ'!D25</f>
        <v>0</v>
      </c>
      <c r="E25" s="1604"/>
      <c r="F25" s="1605"/>
      <c r="G25" s="1605"/>
      <c r="H25" s="1606"/>
    </row>
    <row r="26" spans="1:8" ht="16" customHeight="1" x14ac:dyDescent="0.4">
      <c r="A26" s="1543"/>
      <c r="B26" s="1570"/>
      <c r="C26" s="1573"/>
      <c r="D26" s="400">
        <f>'7.1 OBJ'!D26</f>
        <v>0</v>
      </c>
      <c r="E26" s="1604"/>
      <c r="F26" s="1605"/>
      <c r="G26" s="1605"/>
      <c r="H26" s="1606"/>
    </row>
    <row r="27" spans="1:8" ht="16" customHeight="1" thickBot="1" x14ac:dyDescent="0.45">
      <c r="A27" s="1543"/>
      <c r="B27" s="1570"/>
      <c r="C27" s="1581"/>
      <c r="D27" s="403">
        <f>'7.1 OBJ'!D27</f>
        <v>0</v>
      </c>
      <c r="E27" s="1615"/>
      <c r="F27" s="1616"/>
      <c r="G27" s="1616"/>
      <c r="H27" s="1617"/>
    </row>
    <row r="28" spans="1:8" ht="18" customHeight="1" thickTop="1" x14ac:dyDescent="0.4">
      <c r="A28" s="1542">
        <v>4</v>
      </c>
      <c r="B28" s="1569">
        <f>'7.1 OBJ'!B28</f>
        <v>0</v>
      </c>
      <c r="C28" s="1572">
        <f>'7.1 OBJ'!C28</f>
        <v>0</v>
      </c>
      <c r="D28" s="418">
        <f>'7.1 OBJ'!D28</f>
        <v>0</v>
      </c>
      <c r="E28" s="1583"/>
      <c r="F28" s="1584"/>
      <c r="G28" s="1584"/>
      <c r="H28" s="1585"/>
    </row>
    <row r="29" spans="1:8" ht="15" x14ac:dyDescent="0.4">
      <c r="A29" s="1543"/>
      <c r="B29" s="1570"/>
      <c r="C29" s="1573"/>
      <c r="D29" s="400">
        <f>'7.1 OBJ'!D29</f>
        <v>0</v>
      </c>
      <c r="E29" s="1604"/>
      <c r="F29" s="1605"/>
      <c r="G29" s="1605"/>
      <c r="H29" s="1606"/>
    </row>
    <row r="30" spans="1:8" ht="15" x14ac:dyDescent="0.4">
      <c r="A30" s="1543"/>
      <c r="B30" s="1570"/>
      <c r="C30" s="1573"/>
      <c r="D30" s="400">
        <f>'7.1 OBJ'!D30</f>
        <v>0</v>
      </c>
      <c r="E30" s="1604"/>
      <c r="F30" s="1605"/>
      <c r="G30" s="1605"/>
      <c r="H30" s="1606"/>
    </row>
    <row r="31" spans="1:8" ht="15" x14ac:dyDescent="0.4">
      <c r="A31" s="1543"/>
      <c r="B31" s="1570"/>
      <c r="C31" s="1573">
        <f>'7.1 OBJ'!C31</f>
        <v>0</v>
      </c>
      <c r="D31" s="400">
        <f>'7.1 OBJ'!D31</f>
        <v>0</v>
      </c>
      <c r="E31" s="1604"/>
      <c r="F31" s="1605"/>
      <c r="G31" s="1605"/>
      <c r="H31" s="1606"/>
    </row>
    <row r="32" spans="1:8" ht="15" x14ac:dyDescent="0.4">
      <c r="A32" s="1543"/>
      <c r="B32" s="1570"/>
      <c r="C32" s="1573"/>
      <c r="D32" s="400">
        <f>'7.1 OBJ'!D32</f>
        <v>0</v>
      </c>
      <c r="E32" s="1604"/>
      <c r="F32" s="1605"/>
      <c r="G32" s="1605"/>
      <c r="H32" s="1606"/>
    </row>
    <row r="33" spans="1:10" ht="15.5" thickBot="1" x14ac:dyDescent="0.45">
      <c r="A33" s="1544"/>
      <c r="B33" s="1571"/>
      <c r="C33" s="1574"/>
      <c r="D33" s="407">
        <f>'7.1 OBJ'!D33</f>
        <v>0</v>
      </c>
      <c r="E33" s="1601"/>
      <c r="F33" s="1602"/>
      <c r="G33" s="1602"/>
      <c r="H33" s="1603"/>
    </row>
    <row r="34" spans="1:10" ht="17.149999999999999" customHeight="1" thickTop="1" thickBot="1" x14ac:dyDescent="0.5">
      <c r="A34" s="156"/>
      <c r="B34" s="156"/>
      <c r="C34" s="156"/>
      <c r="D34" s="156"/>
      <c r="E34" s="156"/>
      <c r="F34" s="156"/>
      <c r="G34" s="156"/>
      <c r="H34" s="156"/>
    </row>
    <row r="35" spans="1:10" ht="22" thickTop="1" thickBot="1" x14ac:dyDescent="0.6">
      <c r="A35" s="384"/>
      <c r="B35" s="385"/>
      <c r="C35" s="1472" t="s">
        <v>824</v>
      </c>
      <c r="D35" s="1472"/>
      <c r="E35" s="386"/>
      <c r="F35" s="397"/>
      <c r="G35" s="398"/>
      <c r="H35" s="399">
        <f>H6+1</f>
        <v>2</v>
      </c>
      <c r="I35" s="838" t="s">
        <v>1069</v>
      </c>
      <c r="J35" s="839"/>
    </row>
    <row r="36" spans="1:10" ht="17" thickTop="1" thickBot="1" x14ac:dyDescent="0.5">
      <c r="A36" s="156"/>
      <c r="B36" s="156"/>
      <c r="C36" s="156"/>
      <c r="D36" s="156"/>
      <c r="E36" s="156"/>
      <c r="F36" s="156"/>
      <c r="G36" s="156"/>
      <c r="H36" s="156"/>
      <c r="I36" s="1323" t="s">
        <v>1070</v>
      </c>
      <c r="J36" s="1324"/>
    </row>
    <row r="37" spans="1:10" ht="34" thickTop="1" thickBot="1" x14ac:dyDescent="0.4">
      <c r="A37" s="419" t="str">
        <f>A8</f>
        <v>Unidad de negocio:</v>
      </c>
      <c r="B37" s="1618" t="str">
        <f>'7.1 OBJ'!B39:C39</f>
        <v>Dos</v>
      </c>
      <c r="C37" s="1553"/>
      <c r="D37" s="406" t="s">
        <v>810</v>
      </c>
      <c r="E37" s="1533"/>
      <c r="F37" s="1533"/>
      <c r="G37" s="1533"/>
      <c r="H37" s="1534"/>
      <c r="I37" s="846" t="s">
        <v>1071</v>
      </c>
      <c r="J37" s="847"/>
    </row>
    <row r="38" spans="1:10" ht="17" thickTop="1" thickBot="1" x14ac:dyDescent="0.5">
      <c r="A38" s="1575" t="s">
        <v>811</v>
      </c>
      <c r="B38" s="1576"/>
      <c r="C38" s="1576" t="s">
        <v>812</v>
      </c>
      <c r="D38" s="1576"/>
      <c r="E38" s="1576" t="s">
        <v>825</v>
      </c>
      <c r="F38" s="1576"/>
      <c r="G38" s="1576"/>
      <c r="H38" s="1577"/>
    </row>
    <row r="39" spans="1:10" ht="17.5" customHeight="1" thickTop="1" x14ac:dyDescent="0.4">
      <c r="A39" s="1542">
        <f>A28+1</f>
        <v>5</v>
      </c>
      <c r="B39" s="1569">
        <f>'7.1 OBJ'!B42</f>
        <v>0</v>
      </c>
      <c r="C39" s="1579">
        <f>'7.1 OBJ'!C42</f>
        <v>0</v>
      </c>
      <c r="D39" s="418">
        <f>'7.1 OBJ'!D42</f>
        <v>0</v>
      </c>
      <c r="E39" s="1583"/>
      <c r="F39" s="1584"/>
      <c r="G39" s="1584"/>
      <c r="H39" s="1585"/>
    </row>
    <row r="40" spans="1:10" ht="17.5" customHeight="1" x14ac:dyDescent="0.4">
      <c r="A40" s="1543"/>
      <c r="B40" s="1570"/>
      <c r="C40" s="1580"/>
      <c r="D40" s="400">
        <f>'7.1 OBJ'!D43</f>
        <v>0</v>
      </c>
      <c r="E40" s="1586"/>
      <c r="F40" s="1587"/>
      <c r="G40" s="1587"/>
      <c r="H40" s="1588"/>
    </row>
    <row r="41" spans="1:10" ht="16" customHeight="1" x14ac:dyDescent="0.4">
      <c r="A41" s="1543"/>
      <c r="B41" s="1570"/>
      <c r="C41" s="1578"/>
      <c r="D41" s="400">
        <f>'7.1 OBJ'!D44</f>
        <v>0</v>
      </c>
      <c r="E41" s="1586"/>
      <c r="F41" s="1587"/>
      <c r="G41" s="1587"/>
      <c r="H41" s="1588"/>
    </row>
    <row r="42" spans="1:10" ht="16" customHeight="1" x14ac:dyDescent="0.4">
      <c r="A42" s="1543"/>
      <c r="B42" s="1570"/>
      <c r="C42" s="1581">
        <f>'7.1 OBJ'!C45</f>
        <v>0</v>
      </c>
      <c r="D42" s="400">
        <f>'7.1 OBJ'!D45</f>
        <v>0</v>
      </c>
      <c r="E42" s="1586"/>
      <c r="F42" s="1587"/>
      <c r="G42" s="1587"/>
      <c r="H42" s="1588"/>
    </row>
    <row r="43" spans="1:10" ht="16" customHeight="1" x14ac:dyDescent="0.4">
      <c r="A43" s="1543"/>
      <c r="B43" s="1570"/>
      <c r="C43" s="1580"/>
      <c r="D43" s="400">
        <f>'7.1 OBJ'!D46</f>
        <v>0</v>
      </c>
      <c r="E43" s="1586"/>
      <c r="F43" s="1587"/>
      <c r="G43" s="1587"/>
      <c r="H43" s="1588"/>
    </row>
    <row r="44" spans="1:10" ht="16" customHeight="1" thickBot="1" x14ac:dyDescent="0.45">
      <c r="A44" s="1544"/>
      <c r="B44" s="1571"/>
      <c r="C44" s="1582"/>
      <c r="D44" s="407">
        <f>'7.1 OBJ'!D47</f>
        <v>0</v>
      </c>
      <c r="E44" s="1589"/>
      <c r="F44" s="1590"/>
      <c r="G44" s="1590"/>
      <c r="H44" s="1591"/>
    </row>
    <row r="45" spans="1:10" ht="17.5" customHeight="1" thickTop="1" x14ac:dyDescent="0.4">
      <c r="A45" s="1543">
        <f>A39+1</f>
        <v>6</v>
      </c>
      <c r="B45" s="1570">
        <f>'7.1 OBJ'!B48</f>
        <v>0</v>
      </c>
      <c r="C45" s="1578">
        <f>'7.1 OBJ'!C48</f>
        <v>0</v>
      </c>
      <c r="D45" s="400">
        <f>'7.1 OBJ'!D48</f>
        <v>0</v>
      </c>
      <c r="E45" s="1607"/>
      <c r="F45" s="1608"/>
      <c r="G45" s="1608"/>
      <c r="H45" s="1609"/>
    </row>
    <row r="46" spans="1:10" ht="17.5" customHeight="1" x14ac:dyDescent="0.4">
      <c r="A46" s="1543"/>
      <c r="B46" s="1570"/>
      <c r="C46" s="1573"/>
      <c r="D46" s="400">
        <f>'7.1 OBJ'!D49</f>
        <v>0</v>
      </c>
      <c r="E46" s="1586"/>
      <c r="F46" s="1587"/>
      <c r="G46" s="1587"/>
      <c r="H46" s="1588"/>
    </row>
    <row r="47" spans="1:10" ht="16" customHeight="1" x14ac:dyDescent="0.4">
      <c r="A47" s="1543"/>
      <c r="B47" s="1570"/>
      <c r="C47" s="1573"/>
      <c r="D47" s="400">
        <f>'7.1 OBJ'!D50</f>
        <v>0</v>
      </c>
      <c r="E47" s="1586"/>
      <c r="F47" s="1587"/>
      <c r="G47" s="1587"/>
      <c r="H47" s="1588"/>
    </row>
    <row r="48" spans="1:10" ht="16" customHeight="1" x14ac:dyDescent="0.4">
      <c r="A48" s="1543"/>
      <c r="B48" s="1570"/>
      <c r="C48" s="1573">
        <f>'7.1 OBJ'!C51</f>
        <v>0</v>
      </c>
      <c r="D48" s="400">
        <f>'7.1 OBJ'!D51</f>
        <v>0</v>
      </c>
      <c r="E48" s="1586"/>
      <c r="F48" s="1587"/>
      <c r="G48" s="1587"/>
      <c r="H48" s="1588"/>
    </row>
    <row r="49" spans="1:10" ht="16" customHeight="1" x14ac:dyDescent="0.4">
      <c r="A49" s="1543"/>
      <c r="B49" s="1570"/>
      <c r="C49" s="1573"/>
      <c r="D49" s="400">
        <f>'7.1 OBJ'!D52</f>
        <v>0</v>
      </c>
      <c r="E49" s="1586"/>
      <c r="F49" s="1587"/>
      <c r="G49" s="1587"/>
      <c r="H49" s="1588"/>
    </row>
    <row r="50" spans="1:10" ht="16" customHeight="1" thickBot="1" x14ac:dyDescent="0.45">
      <c r="A50" s="1543"/>
      <c r="B50" s="1570"/>
      <c r="C50" s="1581"/>
      <c r="D50" s="403">
        <f>'7.1 OBJ'!D53</f>
        <v>0</v>
      </c>
      <c r="E50" s="1610"/>
      <c r="F50" s="1611"/>
      <c r="G50" s="1611"/>
      <c r="H50" s="1612"/>
    </row>
    <row r="51" spans="1:10" ht="17.5" customHeight="1" thickTop="1" x14ac:dyDescent="0.4">
      <c r="A51" s="1542">
        <f>A45+1</f>
        <v>7</v>
      </c>
      <c r="B51" s="1569">
        <f>'7.1 OBJ'!B54</f>
        <v>0</v>
      </c>
      <c r="C51" s="1572">
        <f>'7.1 OBJ'!C54</f>
        <v>0</v>
      </c>
      <c r="D51" s="418">
        <f>'7.1 OBJ'!D54</f>
        <v>0</v>
      </c>
      <c r="E51" s="1583"/>
      <c r="F51" s="1584"/>
      <c r="G51" s="1584"/>
      <c r="H51" s="1585"/>
    </row>
    <row r="52" spans="1:10" ht="17.5" customHeight="1" x14ac:dyDescent="0.4">
      <c r="A52" s="1543"/>
      <c r="B52" s="1570"/>
      <c r="C52" s="1573"/>
      <c r="D52" s="400">
        <f>'7.1 OBJ'!D55</f>
        <v>0</v>
      </c>
      <c r="E52" s="1586"/>
      <c r="F52" s="1587"/>
      <c r="G52" s="1587"/>
      <c r="H52" s="1588"/>
    </row>
    <row r="53" spans="1:10" ht="16" customHeight="1" x14ac:dyDescent="0.4">
      <c r="A53" s="1543"/>
      <c r="B53" s="1570"/>
      <c r="C53" s="1573"/>
      <c r="D53" s="400">
        <f>'7.1 OBJ'!D56</f>
        <v>0</v>
      </c>
      <c r="E53" s="1586"/>
      <c r="F53" s="1587"/>
      <c r="G53" s="1587"/>
      <c r="H53" s="1588"/>
    </row>
    <row r="54" spans="1:10" ht="16" customHeight="1" x14ac:dyDescent="0.4">
      <c r="A54" s="1543"/>
      <c r="B54" s="1570"/>
      <c r="C54" s="1573">
        <f>'7.1 OBJ'!C57</f>
        <v>0</v>
      </c>
      <c r="D54" s="400">
        <f>'7.1 OBJ'!D57</f>
        <v>0</v>
      </c>
      <c r="E54" s="1586"/>
      <c r="F54" s="1587"/>
      <c r="G54" s="1587"/>
      <c r="H54" s="1588"/>
    </row>
    <row r="55" spans="1:10" ht="16" customHeight="1" x14ac:dyDescent="0.4">
      <c r="A55" s="1543"/>
      <c r="B55" s="1570"/>
      <c r="C55" s="1573"/>
      <c r="D55" s="400">
        <f>'7.1 OBJ'!D58</f>
        <v>0</v>
      </c>
      <c r="E55" s="1586"/>
      <c r="F55" s="1587"/>
      <c r="G55" s="1587"/>
      <c r="H55" s="1588"/>
    </row>
    <row r="56" spans="1:10" ht="16" customHeight="1" thickBot="1" x14ac:dyDescent="0.45">
      <c r="A56" s="1544"/>
      <c r="B56" s="1571"/>
      <c r="C56" s="1574"/>
      <c r="D56" s="407">
        <f>'7.1 OBJ'!D59</f>
        <v>0</v>
      </c>
      <c r="E56" s="1589"/>
      <c r="F56" s="1590"/>
      <c r="G56" s="1590"/>
      <c r="H56" s="1591"/>
    </row>
    <row r="57" spans="1:10" ht="17.5" customHeight="1" thickTop="1" x14ac:dyDescent="0.4">
      <c r="A57" s="1543">
        <f>A51+1</f>
        <v>8</v>
      </c>
      <c r="B57" s="1570">
        <f>'7.1 OBJ'!B60</f>
        <v>0</v>
      </c>
      <c r="C57" s="1578">
        <f>'7.1 OBJ'!C60</f>
        <v>0</v>
      </c>
      <c r="D57" s="400">
        <f>'7.1 OBJ'!D60</f>
        <v>0</v>
      </c>
      <c r="E57" s="1607"/>
      <c r="F57" s="1608"/>
      <c r="G57" s="1608"/>
      <c r="H57" s="1609"/>
    </row>
    <row r="58" spans="1:10" ht="15" x14ac:dyDescent="0.4">
      <c r="A58" s="1543"/>
      <c r="B58" s="1570"/>
      <c r="C58" s="1573"/>
      <c r="D58" s="400">
        <f>'7.1 OBJ'!D61</f>
        <v>0</v>
      </c>
      <c r="E58" s="1586"/>
      <c r="F58" s="1587"/>
      <c r="G58" s="1587"/>
      <c r="H58" s="1588"/>
    </row>
    <row r="59" spans="1:10" ht="16" customHeight="1" x14ac:dyDescent="0.4">
      <c r="A59" s="1543"/>
      <c r="B59" s="1570"/>
      <c r="C59" s="1573"/>
      <c r="D59" s="400">
        <f>'7.1 OBJ'!D62</f>
        <v>0</v>
      </c>
      <c r="E59" s="1586"/>
      <c r="F59" s="1587"/>
      <c r="G59" s="1587"/>
      <c r="H59" s="1588"/>
    </row>
    <row r="60" spans="1:10" ht="16" customHeight="1" x14ac:dyDescent="0.4">
      <c r="A60" s="1543"/>
      <c r="B60" s="1570"/>
      <c r="C60" s="1573">
        <f>'7.1 OBJ'!C63</f>
        <v>0</v>
      </c>
      <c r="D60" s="400">
        <f>'7.1 OBJ'!D63</f>
        <v>0</v>
      </c>
      <c r="E60" s="1586"/>
      <c r="F60" s="1587"/>
      <c r="G60" s="1587"/>
      <c r="H60" s="1588"/>
    </row>
    <row r="61" spans="1:10" ht="16" customHeight="1" x14ac:dyDescent="0.4">
      <c r="A61" s="1543"/>
      <c r="B61" s="1570"/>
      <c r="C61" s="1573"/>
      <c r="D61" s="400">
        <f>'7.1 OBJ'!D64</f>
        <v>0</v>
      </c>
      <c r="E61" s="1586"/>
      <c r="F61" s="1587"/>
      <c r="G61" s="1587"/>
      <c r="H61" s="1588"/>
    </row>
    <row r="62" spans="1:10" ht="16" customHeight="1" thickBot="1" x14ac:dyDescent="0.45">
      <c r="A62" s="1544"/>
      <c r="B62" s="1571"/>
      <c r="C62" s="1574"/>
      <c r="D62" s="407">
        <f>'7.1 OBJ'!D65</f>
        <v>0</v>
      </c>
      <c r="E62" s="1589"/>
      <c r="F62" s="1590"/>
      <c r="G62" s="1590"/>
      <c r="H62" s="1591"/>
    </row>
    <row r="63" spans="1:10" ht="17" thickTop="1" thickBot="1" x14ac:dyDescent="0.5">
      <c r="A63" s="156"/>
      <c r="B63" s="156"/>
      <c r="C63" s="156"/>
      <c r="D63" s="156"/>
      <c r="E63" s="156"/>
      <c r="F63" s="156"/>
      <c r="G63" s="156"/>
      <c r="H63" s="156"/>
    </row>
    <row r="64" spans="1:10" ht="22" customHeight="1" thickTop="1" thickBot="1" x14ac:dyDescent="0.6">
      <c r="A64" s="384"/>
      <c r="B64" s="385"/>
      <c r="C64" s="1472" t="s">
        <v>824</v>
      </c>
      <c r="D64" s="1472"/>
      <c r="E64" s="386"/>
      <c r="F64" s="397"/>
      <c r="G64" s="398"/>
      <c r="H64" s="399">
        <v>3</v>
      </c>
      <c r="I64" s="838" t="s">
        <v>1069</v>
      </c>
      <c r="J64" s="839"/>
    </row>
    <row r="65" spans="1:10" ht="17" thickTop="1" thickBot="1" x14ac:dyDescent="0.5">
      <c r="A65" s="156"/>
      <c r="B65" s="156"/>
      <c r="C65" s="156"/>
      <c r="D65" s="156"/>
      <c r="E65" s="156"/>
      <c r="F65" s="156"/>
      <c r="G65" s="156"/>
      <c r="H65" s="156"/>
      <c r="I65" s="1323" t="s">
        <v>1070</v>
      </c>
      <c r="J65" s="1324"/>
    </row>
    <row r="66" spans="1:10" ht="34" thickTop="1" thickBot="1" x14ac:dyDescent="0.4">
      <c r="A66" s="405" t="str">
        <f>A37</f>
        <v>Unidad de negocio:</v>
      </c>
      <c r="B66" s="1552" t="str">
        <f>'7.1 OBJ'!B70:C70</f>
        <v>Tres</v>
      </c>
      <c r="C66" s="1553"/>
      <c r="D66" s="406" t="s">
        <v>810</v>
      </c>
      <c r="E66" s="1533"/>
      <c r="F66" s="1533"/>
      <c r="G66" s="1533"/>
      <c r="H66" s="1534"/>
      <c r="I66" s="846" t="s">
        <v>1071</v>
      </c>
      <c r="J66" s="847"/>
    </row>
    <row r="67" spans="1:10" ht="17" thickTop="1" thickBot="1" x14ac:dyDescent="0.5">
      <c r="A67" s="1575" t="s">
        <v>811</v>
      </c>
      <c r="B67" s="1576"/>
      <c r="C67" s="1576" t="s">
        <v>812</v>
      </c>
      <c r="D67" s="1576"/>
      <c r="E67" s="1576" t="s">
        <v>825</v>
      </c>
      <c r="F67" s="1576"/>
      <c r="G67" s="1576"/>
      <c r="H67" s="1577"/>
    </row>
    <row r="68" spans="1:10" ht="17.5" customHeight="1" thickTop="1" x14ac:dyDescent="0.4">
      <c r="A68" s="1542">
        <f>A57+1</f>
        <v>9</v>
      </c>
      <c r="B68" s="1569">
        <f>'7.1 OBJ'!B73</f>
        <v>0</v>
      </c>
      <c r="C68" s="1572">
        <f>'7.1 OBJ'!C73</f>
        <v>0</v>
      </c>
      <c r="D68" s="418">
        <f>'7.1 OBJ'!D73</f>
        <v>0</v>
      </c>
      <c r="E68" s="1583"/>
      <c r="F68" s="1584"/>
      <c r="G68" s="1584"/>
      <c r="H68" s="1585"/>
    </row>
    <row r="69" spans="1:10" ht="17.5" customHeight="1" x14ac:dyDescent="0.4">
      <c r="A69" s="1543"/>
      <c r="B69" s="1570"/>
      <c r="C69" s="1573"/>
      <c r="D69" s="400">
        <f>'7.1 OBJ'!D74</f>
        <v>0</v>
      </c>
      <c r="E69" s="1586"/>
      <c r="F69" s="1587"/>
      <c r="G69" s="1587"/>
      <c r="H69" s="1588"/>
    </row>
    <row r="70" spans="1:10" ht="16" customHeight="1" x14ac:dyDescent="0.4">
      <c r="A70" s="1543"/>
      <c r="B70" s="1570"/>
      <c r="C70" s="1573"/>
      <c r="D70" s="400">
        <f>'7.1 OBJ'!D75</f>
        <v>0</v>
      </c>
      <c r="E70" s="1586"/>
      <c r="F70" s="1587"/>
      <c r="G70" s="1587"/>
      <c r="H70" s="1588"/>
    </row>
    <row r="71" spans="1:10" ht="16" customHeight="1" x14ac:dyDescent="0.4">
      <c r="A71" s="1543"/>
      <c r="B71" s="1570"/>
      <c r="C71" s="1573">
        <f>'7.1 OBJ'!C76</f>
        <v>0</v>
      </c>
      <c r="D71" s="400">
        <f>'7.1 OBJ'!D76</f>
        <v>0</v>
      </c>
      <c r="E71" s="1586"/>
      <c r="F71" s="1587"/>
      <c r="G71" s="1587"/>
      <c r="H71" s="1588"/>
    </row>
    <row r="72" spans="1:10" ht="16" customHeight="1" x14ac:dyDescent="0.4">
      <c r="A72" s="1543"/>
      <c r="B72" s="1570"/>
      <c r="C72" s="1573"/>
      <c r="D72" s="400">
        <f>'7.1 OBJ'!D77</f>
        <v>0</v>
      </c>
      <c r="E72" s="1586"/>
      <c r="F72" s="1587"/>
      <c r="G72" s="1587"/>
      <c r="H72" s="1588"/>
    </row>
    <row r="73" spans="1:10" ht="16" customHeight="1" thickBot="1" x14ac:dyDescent="0.45">
      <c r="A73" s="1544"/>
      <c r="B73" s="1571"/>
      <c r="C73" s="1574"/>
      <c r="D73" s="407">
        <f>'7.1 OBJ'!D78</f>
        <v>0</v>
      </c>
      <c r="E73" s="1589"/>
      <c r="F73" s="1590"/>
      <c r="G73" s="1590"/>
      <c r="H73" s="1591"/>
    </row>
    <row r="74" spans="1:10" ht="18" customHeight="1" thickTop="1" x14ac:dyDescent="0.4">
      <c r="A74" s="1542">
        <f>A68+1</f>
        <v>10</v>
      </c>
      <c r="B74" s="1570">
        <f>'7.1 OBJ'!B79</f>
        <v>0</v>
      </c>
      <c r="C74" s="1578">
        <f>'7.1 OBJ'!C79</f>
        <v>0</v>
      </c>
      <c r="D74" s="400">
        <f>'7.1 OBJ'!D79</f>
        <v>0</v>
      </c>
      <c r="E74" s="1607"/>
      <c r="F74" s="1608"/>
      <c r="G74" s="1608"/>
      <c r="H74" s="1609"/>
    </row>
    <row r="75" spans="1:10" ht="17.5" customHeight="1" x14ac:dyDescent="0.4">
      <c r="A75" s="1543"/>
      <c r="B75" s="1570"/>
      <c r="C75" s="1573"/>
      <c r="D75" s="400">
        <f>'7.1 OBJ'!D80</f>
        <v>0</v>
      </c>
      <c r="E75" s="1586"/>
      <c r="F75" s="1587"/>
      <c r="G75" s="1587"/>
      <c r="H75" s="1588"/>
    </row>
    <row r="76" spans="1:10" ht="16" customHeight="1" x14ac:dyDescent="0.4">
      <c r="A76" s="1543"/>
      <c r="B76" s="1570"/>
      <c r="C76" s="1573"/>
      <c r="D76" s="400">
        <f>'7.1 OBJ'!D81</f>
        <v>0</v>
      </c>
      <c r="E76" s="1586"/>
      <c r="F76" s="1587"/>
      <c r="G76" s="1587"/>
      <c r="H76" s="1588"/>
    </row>
    <row r="77" spans="1:10" ht="16" customHeight="1" x14ac:dyDescent="0.4">
      <c r="A77" s="1543"/>
      <c r="B77" s="1570"/>
      <c r="C77" s="1573">
        <f>'7.1 OBJ'!C82</f>
        <v>0</v>
      </c>
      <c r="D77" s="400">
        <f>'7.1 OBJ'!D82</f>
        <v>0</v>
      </c>
      <c r="E77" s="1586"/>
      <c r="F77" s="1587"/>
      <c r="G77" s="1587"/>
      <c r="H77" s="1588"/>
    </row>
    <row r="78" spans="1:10" ht="16" customHeight="1" x14ac:dyDescent="0.4">
      <c r="A78" s="1543"/>
      <c r="B78" s="1570"/>
      <c r="C78" s="1573"/>
      <c r="D78" s="400">
        <f>'7.1 OBJ'!D83</f>
        <v>0</v>
      </c>
      <c r="E78" s="1586"/>
      <c r="F78" s="1587"/>
      <c r="G78" s="1587"/>
      <c r="H78" s="1588"/>
    </row>
    <row r="79" spans="1:10" ht="16" customHeight="1" thickBot="1" x14ac:dyDescent="0.45">
      <c r="A79" s="1543"/>
      <c r="B79" s="1570"/>
      <c r="C79" s="1581"/>
      <c r="D79" s="403">
        <f>'7.1 OBJ'!D84</f>
        <v>0</v>
      </c>
      <c r="E79" s="1610"/>
      <c r="F79" s="1611"/>
      <c r="G79" s="1611"/>
      <c r="H79" s="1612"/>
    </row>
    <row r="80" spans="1:10" ht="17.5" customHeight="1" thickTop="1" x14ac:dyDescent="0.4">
      <c r="A80" s="1542">
        <f>A74+1</f>
        <v>11</v>
      </c>
      <c r="B80" s="1569">
        <f>'7.1 OBJ'!B85</f>
        <v>0</v>
      </c>
      <c r="C80" s="1572">
        <f>'7.1 OBJ'!C85</f>
        <v>0</v>
      </c>
      <c r="D80" s="418">
        <f>'7.1 OBJ'!D85</f>
        <v>0</v>
      </c>
      <c r="E80" s="1583"/>
      <c r="F80" s="1584"/>
      <c r="G80" s="1584"/>
      <c r="H80" s="1585"/>
    </row>
    <row r="81" spans="1:10" ht="17.5" customHeight="1" x14ac:dyDescent="0.4">
      <c r="A81" s="1543"/>
      <c r="B81" s="1570"/>
      <c r="C81" s="1573"/>
      <c r="D81" s="400">
        <f>'7.1 OBJ'!D86</f>
        <v>0</v>
      </c>
      <c r="E81" s="1586"/>
      <c r="F81" s="1587"/>
      <c r="G81" s="1587"/>
      <c r="H81" s="1588"/>
    </row>
    <row r="82" spans="1:10" ht="16" customHeight="1" x14ac:dyDescent="0.4">
      <c r="A82" s="1543"/>
      <c r="B82" s="1570"/>
      <c r="C82" s="1573"/>
      <c r="D82" s="400">
        <f>'7.1 OBJ'!D87</f>
        <v>0</v>
      </c>
      <c r="E82" s="1586"/>
      <c r="F82" s="1587"/>
      <c r="G82" s="1587"/>
      <c r="H82" s="1588"/>
    </row>
    <row r="83" spans="1:10" ht="16" customHeight="1" x14ac:dyDescent="0.4">
      <c r="A83" s="1543"/>
      <c r="B83" s="1570"/>
      <c r="C83" s="1573">
        <f>'7.1 OBJ'!C88</f>
        <v>0</v>
      </c>
      <c r="D83" s="400">
        <f>'7.1 OBJ'!D88</f>
        <v>0</v>
      </c>
      <c r="E83" s="1586"/>
      <c r="F83" s="1587"/>
      <c r="G83" s="1587"/>
      <c r="H83" s="1588"/>
    </row>
    <row r="84" spans="1:10" ht="16" customHeight="1" x14ac:dyDescent="0.4">
      <c r="A84" s="1543"/>
      <c r="B84" s="1570"/>
      <c r="C84" s="1573"/>
      <c r="D84" s="400">
        <f>'7.1 OBJ'!D89</f>
        <v>0</v>
      </c>
      <c r="E84" s="1586"/>
      <c r="F84" s="1587"/>
      <c r="G84" s="1587"/>
      <c r="H84" s="1588"/>
    </row>
    <row r="85" spans="1:10" ht="16" customHeight="1" thickBot="1" x14ac:dyDescent="0.45">
      <c r="A85" s="1544"/>
      <c r="B85" s="1571"/>
      <c r="C85" s="1574"/>
      <c r="D85" s="407">
        <f>'7.1 OBJ'!D90</f>
        <v>0</v>
      </c>
      <c r="E85" s="1589"/>
      <c r="F85" s="1590"/>
      <c r="G85" s="1590"/>
      <c r="H85" s="1591"/>
    </row>
    <row r="86" spans="1:10" ht="17.5" customHeight="1" thickTop="1" x14ac:dyDescent="0.4">
      <c r="A86" s="1543">
        <f>A80+1</f>
        <v>12</v>
      </c>
      <c r="B86" s="1570">
        <f>'7.1 OBJ'!B91</f>
        <v>0</v>
      </c>
      <c r="C86" s="1578">
        <f>'7.1 OBJ'!C91</f>
        <v>0</v>
      </c>
      <c r="D86" s="400">
        <f>'7.1 OBJ'!D91</f>
        <v>0</v>
      </c>
      <c r="E86" s="1607"/>
      <c r="F86" s="1608"/>
      <c r="G86" s="1608"/>
      <c r="H86" s="1609"/>
    </row>
    <row r="87" spans="1:10" ht="15" x14ac:dyDescent="0.4">
      <c r="A87" s="1543"/>
      <c r="B87" s="1570"/>
      <c r="C87" s="1573"/>
      <c r="D87" s="400">
        <f>'7.1 OBJ'!D92</f>
        <v>0</v>
      </c>
      <c r="E87" s="1586"/>
      <c r="F87" s="1587"/>
      <c r="G87" s="1587"/>
      <c r="H87" s="1588"/>
    </row>
    <row r="88" spans="1:10" ht="15" x14ac:dyDescent="0.4">
      <c r="A88" s="1543"/>
      <c r="B88" s="1570"/>
      <c r="C88" s="1573"/>
      <c r="D88" s="400">
        <f>'7.1 OBJ'!D93</f>
        <v>0</v>
      </c>
      <c r="E88" s="1586"/>
      <c r="F88" s="1587"/>
      <c r="G88" s="1587"/>
      <c r="H88" s="1588"/>
    </row>
    <row r="89" spans="1:10" ht="15" x14ac:dyDescent="0.4">
      <c r="A89" s="1543"/>
      <c r="B89" s="1570"/>
      <c r="C89" s="1573">
        <f>'7.1 OBJ'!C94</f>
        <v>0</v>
      </c>
      <c r="D89" s="400">
        <f>'7.1 OBJ'!D94</f>
        <v>0</v>
      </c>
      <c r="E89" s="1586"/>
      <c r="F89" s="1587"/>
      <c r="G89" s="1587"/>
      <c r="H89" s="1588"/>
    </row>
    <row r="90" spans="1:10" ht="15" x14ac:dyDescent="0.4">
      <c r="A90" s="1543"/>
      <c r="B90" s="1570"/>
      <c r="C90" s="1573"/>
      <c r="D90" s="400">
        <f>'7.1 OBJ'!D95</f>
        <v>0</v>
      </c>
      <c r="E90" s="1586"/>
      <c r="F90" s="1587"/>
      <c r="G90" s="1587"/>
      <c r="H90" s="1588"/>
    </row>
    <row r="91" spans="1:10" ht="15.5" thickBot="1" x14ac:dyDescent="0.45">
      <c r="A91" s="1544"/>
      <c r="B91" s="1571"/>
      <c r="C91" s="1574"/>
      <c r="D91" s="407">
        <f>'7.1 OBJ'!D96</f>
        <v>0</v>
      </c>
      <c r="E91" s="1589"/>
      <c r="F91" s="1590"/>
      <c r="G91" s="1590"/>
      <c r="H91" s="1591"/>
    </row>
    <row r="92" spans="1:10" ht="15.5" thickTop="1" thickBot="1" x14ac:dyDescent="0.4"/>
    <row r="93" spans="1:10" ht="22" thickTop="1" thickBot="1" x14ac:dyDescent="0.6">
      <c r="A93" s="384"/>
      <c r="B93" s="385"/>
      <c r="C93" s="1472" t="s">
        <v>824</v>
      </c>
      <c r="D93" s="1472"/>
      <c r="E93" s="386"/>
      <c r="F93" s="397"/>
      <c r="G93" s="398"/>
      <c r="H93" s="399">
        <v>4</v>
      </c>
      <c r="I93" s="838" t="s">
        <v>1069</v>
      </c>
      <c r="J93" s="839"/>
    </row>
    <row r="94" spans="1:10" ht="17" thickTop="1" thickBot="1" x14ac:dyDescent="0.5">
      <c r="A94" s="156"/>
      <c r="B94" s="156"/>
      <c r="C94" s="156"/>
      <c r="D94" s="156"/>
      <c r="E94" s="156"/>
      <c r="F94" s="156"/>
      <c r="G94" s="156"/>
      <c r="H94" s="156"/>
      <c r="I94" s="1323" t="s">
        <v>1070</v>
      </c>
      <c r="J94" s="1324"/>
    </row>
    <row r="95" spans="1:10" ht="34" thickTop="1" thickBot="1" x14ac:dyDescent="0.4">
      <c r="A95" s="405" t="str">
        <f>A66</f>
        <v>Unidad de negocio:</v>
      </c>
      <c r="B95" s="1552" t="str">
        <f>'7.1 OBJ'!B101:C101</f>
        <v>Cuatro</v>
      </c>
      <c r="C95" s="1553"/>
      <c r="D95" s="406" t="s">
        <v>810</v>
      </c>
      <c r="E95" s="1533"/>
      <c r="F95" s="1533"/>
      <c r="G95" s="1533"/>
      <c r="H95" s="1534"/>
      <c r="I95" s="846" t="s">
        <v>1071</v>
      </c>
      <c r="J95" s="847"/>
    </row>
    <row r="96" spans="1:10" ht="17" thickTop="1" thickBot="1" x14ac:dyDescent="0.5">
      <c r="A96" s="1575" t="s">
        <v>811</v>
      </c>
      <c r="B96" s="1576"/>
      <c r="C96" s="1576" t="s">
        <v>812</v>
      </c>
      <c r="D96" s="1576"/>
      <c r="E96" s="1576" t="s">
        <v>825</v>
      </c>
      <c r="F96" s="1576"/>
      <c r="G96" s="1576"/>
      <c r="H96" s="1577"/>
    </row>
    <row r="97" spans="1:8" ht="17.5" customHeight="1" thickTop="1" x14ac:dyDescent="0.4">
      <c r="A97" s="1542">
        <f>A86+1</f>
        <v>13</v>
      </c>
      <c r="B97" s="1569">
        <f>'7.1 OBJ'!B104</f>
        <v>0</v>
      </c>
      <c r="C97" s="1572">
        <f>'7.1 OBJ'!C104</f>
        <v>0</v>
      </c>
      <c r="D97" s="418">
        <f>'7.1 OBJ'!D104</f>
        <v>0</v>
      </c>
      <c r="E97" s="1583"/>
      <c r="F97" s="1584"/>
      <c r="G97" s="1584"/>
      <c r="H97" s="1585"/>
    </row>
    <row r="98" spans="1:8" ht="17.5" customHeight="1" x14ac:dyDescent="0.4">
      <c r="A98" s="1543"/>
      <c r="B98" s="1570"/>
      <c r="C98" s="1573"/>
      <c r="D98" s="400">
        <f>'7.1 OBJ'!D105</f>
        <v>0</v>
      </c>
      <c r="E98" s="1586"/>
      <c r="F98" s="1587"/>
      <c r="G98" s="1587"/>
      <c r="H98" s="1588"/>
    </row>
    <row r="99" spans="1:8" ht="16" customHeight="1" x14ac:dyDescent="0.4">
      <c r="A99" s="1543"/>
      <c r="B99" s="1570"/>
      <c r="C99" s="1573"/>
      <c r="D99" s="400">
        <f>'7.1 OBJ'!D106</f>
        <v>0</v>
      </c>
      <c r="E99" s="1586"/>
      <c r="F99" s="1587"/>
      <c r="G99" s="1587"/>
      <c r="H99" s="1588"/>
    </row>
    <row r="100" spans="1:8" ht="16" customHeight="1" x14ac:dyDescent="0.4">
      <c r="A100" s="1543"/>
      <c r="B100" s="1570"/>
      <c r="C100" s="1573">
        <f>'7.1 OBJ'!C107</f>
        <v>0</v>
      </c>
      <c r="D100" s="400">
        <f>'7.1 OBJ'!D107</f>
        <v>0</v>
      </c>
      <c r="E100" s="1586"/>
      <c r="F100" s="1587"/>
      <c r="G100" s="1587"/>
      <c r="H100" s="1588"/>
    </row>
    <row r="101" spans="1:8" ht="16" customHeight="1" x14ac:dyDescent="0.4">
      <c r="A101" s="1543"/>
      <c r="B101" s="1570"/>
      <c r="C101" s="1573"/>
      <c r="D101" s="400">
        <f>'7.1 OBJ'!D108</f>
        <v>0</v>
      </c>
      <c r="E101" s="1586"/>
      <c r="F101" s="1587"/>
      <c r="G101" s="1587"/>
      <c r="H101" s="1588"/>
    </row>
    <row r="102" spans="1:8" ht="16" customHeight="1" thickBot="1" x14ac:dyDescent="0.45">
      <c r="A102" s="1544"/>
      <c r="B102" s="1571"/>
      <c r="C102" s="1574"/>
      <c r="D102" s="407">
        <f>'7.1 OBJ'!D109</f>
        <v>0</v>
      </c>
      <c r="E102" s="1589"/>
      <c r="F102" s="1590"/>
      <c r="G102" s="1590"/>
      <c r="H102" s="1591"/>
    </row>
    <row r="103" spans="1:8" ht="17.5" customHeight="1" thickTop="1" x14ac:dyDescent="0.4">
      <c r="A103" s="1543">
        <f>A97+1</f>
        <v>14</v>
      </c>
      <c r="B103" s="1570">
        <f>'7.1 OBJ'!B110</f>
        <v>0</v>
      </c>
      <c r="C103" s="1578">
        <f>'7.1 OBJ'!C110</f>
        <v>0</v>
      </c>
      <c r="D103" s="400">
        <f>'7.1 OBJ'!D110</f>
        <v>0</v>
      </c>
      <c r="E103" s="1607"/>
      <c r="F103" s="1608"/>
      <c r="G103" s="1608"/>
      <c r="H103" s="1609"/>
    </row>
    <row r="104" spans="1:8" ht="17.5" customHeight="1" x14ac:dyDescent="0.4">
      <c r="A104" s="1543"/>
      <c r="B104" s="1570"/>
      <c r="C104" s="1573"/>
      <c r="D104" s="400">
        <f>'7.1 OBJ'!D111</f>
        <v>0</v>
      </c>
      <c r="E104" s="1586"/>
      <c r="F104" s="1587"/>
      <c r="G104" s="1587"/>
      <c r="H104" s="1588"/>
    </row>
    <row r="105" spans="1:8" ht="16" customHeight="1" x14ac:dyDescent="0.4">
      <c r="A105" s="1543"/>
      <c r="B105" s="1570"/>
      <c r="C105" s="1573"/>
      <c r="D105" s="400">
        <f>'7.1 OBJ'!D112</f>
        <v>0</v>
      </c>
      <c r="E105" s="1586"/>
      <c r="F105" s="1587"/>
      <c r="G105" s="1587"/>
      <c r="H105" s="1588"/>
    </row>
    <row r="106" spans="1:8" ht="16" customHeight="1" x14ac:dyDescent="0.4">
      <c r="A106" s="1543"/>
      <c r="B106" s="1570"/>
      <c r="C106" s="1573">
        <f>'7.1 OBJ'!C113</f>
        <v>0</v>
      </c>
      <c r="D106" s="400">
        <f>'7.1 OBJ'!D113</f>
        <v>0</v>
      </c>
      <c r="E106" s="1586"/>
      <c r="F106" s="1587"/>
      <c r="G106" s="1587"/>
      <c r="H106" s="1588"/>
    </row>
    <row r="107" spans="1:8" ht="16" customHeight="1" x14ac:dyDescent="0.4">
      <c r="A107" s="1543"/>
      <c r="B107" s="1570"/>
      <c r="C107" s="1573"/>
      <c r="D107" s="400">
        <f>'7.1 OBJ'!D114</f>
        <v>0</v>
      </c>
      <c r="E107" s="1586"/>
      <c r="F107" s="1587"/>
      <c r="G107" s="1587"/>
      <c r="H107" s="1588"/>
    </row>
    <row r="108" spans="1:8" ht="16" customHeight="1" thickBot="1" x14ac:dyDescent="0.45">
      <c r="A108" s="1543"/>
      <c r="B108" s="1570"/>
      <c r="C108" s="1581"/>
      <c r="D108" s="403">
        <f>'7.1 OBJ'!D115</f>
        <v>0</v>
      </c>
      <c r="E108" s="1610"/>
      <c r="F108" s="1611"/>
      <c r="G108" s="1611"/>
      <c r="H108" s="1612"/>
    </row>
    <row r="109" spans="1:8" ht="17.5" customHeight="1" thickTop="1" x14ac:dyDescent="0.4">
      <c r="A109" s="1542">
        <f>A103+1</f>
        <v>15</v>
      </c>
      <c r="B109" s="1569">
        <f>'7.1 OBJ'!B116</f>
        <v>0</v>
      </c>
      <c r="C109" s="1572">
        <f>'7.1 OBJ'!C116</f>
        <v>0</v>
      </c>
      <c r="D109" s="418">
        <f>'7.1 OBJ'!D116</f>
        <v>0</v>
      </c>
      <c r="E109" s="1583"/>
      <c r="F109" s="1584"/>
      <c r="G109" s="1584"/>
      <c r="H109" s="1585"/>
    </row>
    <row r="110" spans="1:8" ht="17.5" customHeight="1" x14ac:dyDescent="0.4">
      <c r="A110" s="1543"/>
      <c r="B110" s="1570"/>
      <c r="C110" s="1573"/>
      <c r="D110" s="400">
        <f>'7.1 OBJ'!D117</f>
        <v>0</v>
      </c>
      <c r="E110" s="1586"/>
      <c r="F110" s="1587"/>
      <c r="G110" s="1587"/>
      <c r="H110" s="1588"/>
    </row>
    <row r="111" spans="1:8" ht="16" customHeight="1" x14ac:dyDescent="0.4">
      <c r="A111" s="1543"/>
      <c r="B111" s="1570"/>
      <c r="C111" s="1573"/>
      <c r="D111" s="400">
        <f>'7.1 OBJ'!D118</f>
        <v>0</v>
      </c>
      <c r="E111" s="1586"/>
      <c r="F111" s="1587"/>
      <c r="G111" s="1587"/>
      <c r="H111" s="1588"/>
    </row>
    <row r="112" spans="1:8" ht="16" customHeight="1" x14ac:dyDescent="0.4">
      <c r="A112" s="1543"/>
      <c r="B112" s="1570"/>
      <c r="C112" s="1573">
        <f>'7.1 OBJ'!C119</f>
        <v>0</v>
      </c>
      <c r="D112" s="400">
        <f>'7.1 OBJ'!D119</f>
        <v>0</v>
      </c>
      <c r="E112" s="1586"/>
      <c r="F112" s="1587"/>
      <c r="G112" s="1587"/>
      <c r="H112" s="1588"/>
    </row>
    <row r="113" spans="1:10" ht="16" customHeight="1" x14ac:dyDescent="0.4">
      <c r="A113" s="1543"/>
      <c r="B113" s="1570"/>
      <c r="C113" s="1573"/>
      <c r="D113" s="400">
        <f>'7.1 OBJ'!D120</f>
        <v>0</v>
      </c>
      <c r="E113" s="1586"/>
      <c r="F113" s="1587"/>
      <c r="G113" s="1587"/>
      <c r="H113" s="1588"/>
    </row>
    <row r="114" spans="1:10" ht="16.5" customHeight="1" thickBot="1" x14ac:dyDescent="0.45">
      <c r="A114" s="1544"/>
      <c r="B114" s="1571"/>
      <c r="C114" s="1574"/>
      <c r="D114" s="407">
        <f>'7.1 OBJ'!D121</f>
        <v>0</v>
      </c>
      <c r="E114" s="1589"/>
      <c r="F114" s="1590"/>
      <c r="G114" s="1590"/>
      <c r="H114" s="1591"/>
    </row>
    <row r="115" spans="1:10" ht="17.5" customHeight="1" thickTop="1" x14ac:dyDescent="0.4">
      <c r="A115" s="1543">
        <f>A109+1</f>
        <v>16</v>
      </c>
      <c r="B115" s="1570">
        <f>'7.1 OBJ'!B122</f>
        <v>0</v>
      </c>
      <c r="C115" s="1613">
        <f>'7.1 OBJ'!C122</f>
        <v>0</v>
      </c>
      <c r="D115" s="400">
        <f>'7.1 OBJ'!D122</f>
        <v>0</v>
      </c>
      <c r="E115" s="1608"/>
      <c r="F115" s="1608"/>
      <c r="G115" s="1608"/>
      <c r="H115" s="1609"/>
    </row>
    <row r="116" spans="1:10" ht="15" x14ac:dyDescent="0.4">
      <c r="A116" s="1543"/>
      <c r="B116" s="1570"/>
      <c r="C116" s="1614"/>
      <c r="D116" s="400">
        <f>'7.1 OBJ'!D123</f>
        <v>0</v>
      </c>
      <c r="E116" s="1587"/>
      <c r="F116" s="1587"/>
      <c r="G116" s="1587"/>
      <c r="H116" s="1588"/>
    </row>
    <row r="117" spans="1:10" ht="15" x14ac:dyDescent="0.4">
      <c r="A117" s="1543"/>
      <c r="B117" s="1570"/>
      <c r="C117" s="1614"/>
      <c r="D117" s="400">
        <f>'7.1 OBJ'!D124</f>
        <v>0</v>
      </c>
      <c r="E117" s="1587"/>
      <c r="F117" s="1587"/>
      <c r="G117" s="1587"/>
      <c r="H117" s="1588"/>
    </row>
    <row r="118" spans="1:10" ht="15" x14ac:dyDescent="0.4">
      <c r="A118" s="1543"/>
      <c r="B118" s="1570"/>
      <c r="C118" s="1573">
        <f>'7.1 OBJ'!C125</f>
        <v>0</v>
      </c>
      <c r="D118" s="400">
        <f>'7.1 OBJ'!D125</f>
        <v>0</v>
      </c>
      <c r="E118" s="1586"/>
      <c r="F118" s="1587"/>
      <c r="G118" s="1587"/>
      <c r="H118" s="1588"/>
    </row>
    <row r="119" spans="1:10" ht="15" x14ac:dyDescent="0.4">
      <c r="A119" s="1543"/>
      <c r="B119" s="1570"/>
      <c r="C119" s="1573"/>
      <c r="D119" s="400">
        <f>'7.1 OBJ'!D126</f>
        <v>0</v>
      </c>
      <c r="E119" s="1586"/>
      <c r="F119" s="1587"/>
      <c r="G119" s="1587"/>
      <c r="H119" s="1588"/>
    </row>
    <row r="120" spans="1:10" ht="15.5" thickBot="1" x14ac:dyDescent="0.45">
      <c r="A120" s="1544"/>
      <c r="B120" s="1571"/>
      <c r="C120" s="1574"/>
      <c r="D120" s="407">
        <f>'7.1 OBJ'!D127</f>
        <v>0</v>
      </c>
      <c r="E120" s="1589"/>
      <c r="F120" s="1590"/>
      <c r="G120" s="1590"/>
      <c r="H120" s="1591"/>
    </row>
    <row r="121" spans="1:10" ht="15.5" thickTop="1" thickBot="1" x14ac:dyDescent="0.4"/>
    <row r="122" spans="1:10" ht="22" customHeight="1" thickTop="1" thickBot="1" x14ac:dyDescent="0.6">
      <c r="A122" s="384"/>
      <c r="B122" s="385"/>
      <c r="C122" s="1472" t="s">
        <v>824</v>
      </c>
      <c r="D122" s="1472"/>
      <c r="E122" s="386"/>
      <c r="F122" s="397"/>
      <c r="G122" s="398"/>
      <c r="H122" s="399">
        <v>5</v>
      </c>
      <c r="I122" s="838" t="s">
        <v>1069</v>
      </c>
      <c r="J122" s="839"/>
    </row>
    <row r="123" spans="1:10" ht="17" thickTop="1" thickBot="1" x14ac:dyDescent="0.5">
      <c r="A123" s="156"/>
      <c r="B123" s="156"/>
      <c r="C123" s="156"/>
      <c r="D123" s="156"/>
      <c r="E123" s="156"/>
      <c r="F123" s="156"/>
      <c r="G123" s="156"/>
      <c r="H123" s="156"/>
      <c r="I123" s="1323" t="s">
        <v>1070</v>
      </c>
      <c r="J123" s="1324"/>
    </row>
    <row r="124" spans="1:10" ht="34" thickTop="1" thickBot="1" x14ac:dyDescent="0.4">
      <c r="A124" s="405" t="str">
        <f>A95</f>
        <v>Unidad de negocio:</v>
      </c>
      <c r="B124" s="1552" t="str">
        <f>'7.1 OBJ'!B132:C132</f>
        <v>Cinco</v>
      </c>
      <c r="C124" s="1553"/>
      <c r="D124" s="406" t="s">
        <v>810</v>
      </c>
      <c r="E124" s="1533"/>
      <c r="F124" s="1533"/>
      <c r="G124" s="1533"/>
      <c r="H124" s="1534"/>
      <c r="I124" s="846" t="s">
        <v>1071</v>
      </c>
      <c r="J124" s="847"/>
    </row>
    <row r="125" spans="1:10" ht="17" thickTop="1" thickBot="1" x14ac:dyDescent="0.5">
      <c r="A125" s="1575" t="s">
        <v>811</v>
      </c>
      <c r="B125" s="1576"/>
      <c r="C125" s="1576" t="s">
        <v>812</v>
      </c>
      <c r="D125" s="1576"/>
      <c r="E125" s="1576" t="s">
        <v>825</v>
      </c>
      <c r="F125" s="1576"/>
      <c r="G125" s="1576"/>
      <c r="H125" s="1577"/>
    </row>
    <row r="126" spans="1:10" ht="17.5" customHeight="1" thickTop="1" x14ac:dyDescent="0.4">
      <c r="A126" s="1542">
        <f>A115+1</f>
        <v>17</v>
      </c>
      <c r="B126" s="1569">
        <f>'7.1 OBJ'!B135</f>
        <v>0</v>
      </c>
      <c r="C126" s="1572">
        <f>'7.1 OBJ'!C135</f>
        <v>0</v>
      </c>
      <c r="D126" s="418">
        <f>'7.1 OBJ'!D135</f>
        <v>0</v>
      </c>
      <c r="E126" s="1583"/>
      <c r="F126" s="1584"/>
      <c r="G126" s="1584"/>
      <c r="H126" s="1585"/>
    </row>
    <row r="127" spans="1:10" ht="17.5" customHeight="1" x14ac:dyDescent="0.4">
      <c r="A127" s="1543"/>
      <c r="B127" s="1570"/>
      <c r="C127" s="1573"/>
      <c r="D127" s="400">
        <f>'7.1 OBJ'!D136</f>
        <v>0</v>
      </c>
      <c r="E127" s="1586"/>
      <c r="F127" s="1587"/>
      <c r="G127" s="1587"/>
      <c r="H127" s="1588"/>
    </row>
    <row r="128" spans="1:10" ht="16" customHeight="1" x14ac:dyDescent="0.4">
      <c r="A128" s="1543"/>
      <c r="B128" s="1570"/>
      <c r="C128" s="1573"/>
      <c r="D128" s="400">
        <f>'7.1 OBJ'!D137</f>
        <v>0</v>
      </c>
      <c r="E128" s="1586"/>
      <c r="F128" s="1587"/>
      <c r="G128" s="1587"/>
      <c r="H128" s="1588"/>
    </row>
    <row r="129" spans="1:8" ht="16" customHeight="1" x14ac:dyDescent="0.4">
      <c r="A129" s="1543"/>
      <c r="B129" s="1570"/>
      <c r="C129" s="1573">
        <f>'7.1 OBJ'!C138</f>
        <v>0</v>
      </c>
      <c r="D129" s="400">
        <f>'7.1 OBJ'!D138</f>
        <v>0</v>
      </c>
      <c r="E129" s="1586"/>
      <c r="F129" s="1587"/>
      <c r="G129" s="1587"/>
      <c r="H129" s="1588"/>
    </row>
    <row r="130" spans="1:8" ht="16" customHeight="1" x14ac:dyDescent="0.4">
      <c r="A130" s="1543"/>
      <c r="B130" s="1570"/>
      <c r="C130" s="1573"/>
      <c r="D130" s="400">
        <f>'7.1 OBJ'!D139</f>
        <v>0</v>
      </c>
      <c r="E130" s="1586"/>
      <c r="F130" s="1587"/>
      <c r="G130" s="1587"/>
      <c r="H130" s="1588"/>
    </row>
    <row r="131" spans="1:8" ht="16" customHeight="1" thickBot="1" x14ac:dyDescent="0.45">
      <c r="A131" s="1544"/>
      <c r="B131" s="1571"/>
      <c r="C131" s="1574"/>
      <c r="D131" s="407">
        <f>'7.1 OBJ'!D140</f>
        <v>0</v>
      </c>
      <c r="E131" s="1589"/>
      <c r="F131" s="1590"/>
      <c r="G131" s="1590"/>
      <c r="H131" s="1591"/>
    </row>
    <row r="132" spans="1:8" ht="15.5" thickTop="1" x14ac:dyDescent="0.4">
      <c r="A132" s="1543">
        <f>A126+1</f>
        <v>18</v>
      </c>
      <c r="B132" s="1570">
        <f>'7.1 OBJ'!B141</f>
        <v>0</v>
      </c>
      <c r="C132" s="1578">
        <f>'7.1 OBJ'!C139</f>
        <v>0</v>
      </c>
      <c r="D132" s="400">
        <f>'7.1 OBJ'!D141</f>
        <v>0</v>
      </c>
      <c r="E132" s="1607"/>
      <c r="F132" s="1608"/>
      <c r="G132" s="1608"/>
      <c r="H132" s="1609"/>
    </row>
    <row r="133" spans="1:8" ht="15" x14ac:dyDescent="0.4">
      <c r="A133" s="1543"/>
      <c r="B133" s="1570"/>
      <c r="C133" s="1573"/>
      <c r="D133" s="400">
        <f>'7.1 OBJ'!D142</f>
        <v>0</v>
      </c>
      <c r="E133" s="1586"/>
      <c r="F133" s="1587"/>
      <c r="G133" s="1587"/>
      <c r="H133" s="1588"/>
    </row>
    <row r="134" spans="1:8" ht="15" x14ac:dyDescent="0.4">
      <c r="A134" s="1543"/>
      <c r="B134" s="1570"/>
      <c r="C134" s="1573"/>
      <c r="D134" s="400">
        <f>'7.1 OBJ'!D143</f>
        <v>0</v>
      </c>
      <c r="E134" s="1586"/>
      <c r="F134" s="1587"/>
      <c r="G134" s="1587"/>
      <c r="H134" s="1588"/>
    </row>
    <row r="135" spans="1:8" ht="15" x14ac:dyDescent="0.4">
      <c r="A135" s="1543"/>
      <c r="B135" s="1570"/>
      <c r="C135" s="1573">
        <f>'7.1 OBJ'!C144</f>
        <v>0</v>
      </c>
      <c r="D135" s="400">
        <f>'7.1 OBJ'!D144</f>
        <v>0</v>
      </c>
      <c r="E135" s="1586"/>
      <c r="F135" s="1587"/>
      <c r="G135" s="1587"/>
      <c r="H135" s="1588"/>
    </row>
    <row r="136" spans="1:8" ht="15" x14ac:dyDescent="0.4">
      <c r="A136" s="1543"/>
      <c r="B136" s="1570"/>
      <c r="C136" s="1573"/>
      <c r="D136" s="400">
        <f>'7.1 OBJ'!D145</f>
        <v>0</v>
      </c>
      <c r="E136" s="1586"/>
      <c r="F136" s="1587"/>
      <c r="G136" s="1587"/>
      <c r="H136" s="1588"/>
    </row>
    <row r="137" spans="1:8" ht="15.5" thickBot="1" x14ac:dyDescent="0.45">
      <c r="A137" s="1543"/>
      <c r="B137" s="1570"/>
      <c r="C137" s="1581"/>
      <c r="D137" s="403">
        <f>'7.1 OBJ'!D146</f>
        <v>0</v>
      </c>
      <c r="E137" s="1610"/>
      <c r="F137" s="1611"/>
      <c r="G137" s="1611"/>
      <c r="H137" s="1612"/>
    </row>
    <row r="138" spans="1:8" ht="15.5" thickTop="1" x14ac:dyDescent="0.4">
      <c r="A138" s="1542">
        <f>A132+1</f>
        <v>19</v>
      </c>
      <c r="B138" s="1569">
        <f>'7.1 OBJ'!B147</f>
        <v>0</v>
      </c>
      <c r="C138" s="1572">
        <f>'7.1 OBJ'!C147</f>
        <v>0</v>
      </c>
      <c r="D138" s="418">
        <f>'7.1 OBJ'!D147</f>
        <v>0</v>
      </c>
      <c r="E138" s="1583"/>
      <c r="F138" s="1584"/>
      <c r="G138" s="1584"/>
      <c r="H138" s="1585"/>
    </row>
    <row r="139" spans="1:8" ht="15" x14ac:dyDescent="0.4">
      <c r="A139" s="1543"/>
      <c r="B139" s="1570"/>
      <c r="C139" s="1573"/>
      <c r="D139" s="400">
        <f>'7.1 OBJ'!D148</f>
        <v>0</v>
      </c>
      <c r="E139" s="1586"/>
      <c r="F139" s="1587"/>
      <c r="G139" s="1587"/>
      <c r="H139" s="1588"/>
    </row>
    <row r="140" spans="1:8" ht="15" x14ac:dyDescent="0.4">
      <c r="A140" s="1543"/>
      <c r="B140" s="1570"/>
      <c r="C140" s="1573"/>
      <c r="D140" s="400">
        <f>'7.1 OBJ'!D149</f>
        <v>0</v>
      </c>
      <c r="E140" s="1586"/>
      <c r="F140" s="1587"/>
      <c r="G140" s="1587"/>
      <c r="H140" s="1588"/>
    </row>
    <row r="141" spans="1:8" ht="15" x14ac:dyDescent="0.4">
      <c r="A141" s="1543"/>
      <c r="B141" s="1570"/>
      <c r="C141" s="1573">
        <f>'7.1 OBJ'!C150</f>
        <v>0</v>
      </c>
      <c r="D141" s="400">
        <f>'7.1 OBJ'!D150</f>
        <v>0</v>
      </c>
      <c r="E141" s="1586"/>
      <c r="F141" s="1587"/>
      <c r="G141" s="1587"/>
      <c r="H141" s="1588"/>
    </row>
    <row r="142" spans="1:8" ht="15" x14ac:dyDescent="0.4">
      <c r="A142" s="1543"/>
      <c r="B142" s="1570"/>
      <c r="C142" s="1573"/>
      <c r="D142" s="400">
        <f>'7.1 OBJ'!D151</f>
        <v>0</v>
      </c>
      <c r="E142" s="1586"/>
      <c r="F142" s="1587"/>
      <c r="G142" s="1587"/>
      <c r="H142" s="1588"/>
    </row>
    <row r="143" spans="1:8" ht="15.5" thickBot="1" x14ac:dyDescent="0.45">
      <c r="A143" s="1544"/>
      <c r="B143" s="1571"/>
      <c r="C143" s="1574"/>
      <c r="D143" s="407">
        <f>'7.1 OBJ'!D152</f>
        <v>0</v>
      </c>
      <c r="E143" s="1589"/>
      <c r="F143" s="1590"/>
      <c r="G143" s="1590"/>
      <c r="H143" s="1591"/>
    </row>
    <row r="144" spans="1:8" ht="15.5" thickTop="1" x14ac:dyDescent="0.4">
      <c r="A144" s="1543">
        <f>A138+1</f>
        <v>20</v>
      </c>
      <c r="B144" s="1570">
        <f>'7.1 OBJ'!B153</f>
        <v>0</v>
      </c>
      <c r="C144" s="1613">
        <f>'7.1 OBJ'!C153</f>
        <v>0</v>
      </c>
      <c r="D144" s="400">
        <f>'7.1 OBJ'!D153</f>
        <v>0</v>
      </c>
      <c r="E144" s="1608"/>
      <c r="F144" s="1608"/>
      <c r="G144" s="1608"/>
      <c r="H144" s="1609"/>
    </row>
    <row r="145" spans="1:10" ht="15" x14ac:dyDescent="0.4">
      <c r="A145" s="1543"/>
      <c r="B145" s="1570"/>
      <c r="C145" s="1614"/>
      <c r="D145" s="400">
        <f>'7.1 OBJ'!D154</f>
        <v>0</v>
      </c>
      <c r="E145" s="1587"/>
      <c r="F145" s="1587"/>
      <c r="G145" s="1587"/>
      <c r="H145" s="1588"/>
    </row>
    <row r="146" spans="1:10" ht="15" x14ac:dyDescent="0.4">
      <c r="A146" s="1543"/>
      <c r="B146" s="1570"/>
      <c r="C146" s="1614"/>
      <c r="D146" s="400">
        <f>'7.1 OBJ'!D155</f>
        <v>0</v>
      </c>
      <c r="E146" s="1587"/>
      <c r="F146" s="1587"/>
      <c r="G146" s="1587"/>
      <c r="H146" s="1588"/>
    </row>
    <row r="147" spans="1:10" ht="15" x14ac:dyDescent="0.4">
      <c r="A147" s="1543"/>
      <c r="B147" s="1570"/>
      <c r="C147" s="1573">
        <f>'7.1 OBJ'!C156</f>
        <v>0</v>
      </c>
      <c r="D147" s="400">
        <f>'7.1 OBJ'!D156</f>
        <v>0</v>
      </c>
      <c r="E147" s="1586"/>
      <c r="F147" s="1587"/>
      <c r="G147" s="1587"/>
      <c r="H147" s="1588"/>
    </row>
    <row r="148" spans="1:10" ht="15" x14ac:dyDescent="0.4">
      <c r="A148" s="1543"/>
      <c r="B148" s="1570"/>
      <c r="C148" s="1573"/>
      <c r="D148" s="400">
        <f>'7.1 OBJ'!D157</f>
        <v>0</v>
      </c>
      <c r="E148" s="1586"/>
      <c r="F148" s="1587"/>
      <c r="G148" s="1587"/>
      <c r="H148" s="1588"/>
    </row>
    <row r="149" spans="1:10" ht="15.5" thickBot="1" x14ac:dyDescent="0.45">
      <c r="A149" s="1544"/>
      <c r="B149" s="1571"/>
      <c r="C149" s="1574"/>
      <c r="D149" s="407">
        <f>'7.1 OBJ'!D158</f>
        <v>0</v>
      </c>
      <c r="E149" s="1589"/>
      <c r="F149" s="1590"/>
      <c r="G149" s="1590"/>
      <c r="H149" s="1591"/>
    </row>
    <row r="150" spans="1:10" ht="15.5" thickTop="1" thickBot="1" x14ac:dyDescent="0.4"/>
    <row r="151" spans="1:10" ht="22" thickTop="1" thickBot="1" x14ac:dyDescent="0.6">
      <c r="A151" s="384"/>
      <c r="B151" s="385"/>
      <c r="C151" s="1472" t="s">
        <v>824</v>
      </c>
      <c r="D151" s="1472"/>
      <c r="E151" s="386"/>
      <c r="F151" s="397"/>
      <c r="G151" s="398"/>
      <c r="H151" s="399">
        <v>5</v>
      </c>
      <c r="I151" s="838" t="s">
        <v>1069</v>
      </c>
      <c r="J151" s="839"/>
    </row>
    <row r="152" spans="1:10" ht="17" thickTop="1" thickBot="1" x14ac:dyDescent="0.5">
      <c r="A152" s="156"/>
      <c r="B152" s="156"/>
      <c r="C152" s="156"/>
      <c r="D152" s="156"/>
      <c r="E152" s="156"/>
      <c r="F152" s="156"/>
      <c r="G152" s="156"/>
      <c r="H152" s="156"/>
      <c r="I152" s="846" t="s">
        <v>1071</v>
      </c>
      <c r="J152" s="847"/>
    </row>
    <row r="153" spans="1:10" ht="33.5" thickTop="1" x14ac:dyDescent="0.35">
      <c r="A153" s="405" t="str">
        <f>A124</f>
        <v>Unidad de negocio:</v>
      </c>
      <c r="B153" s="1552" t="str">
        <f>'7.1 OBJ'!B164:C164</f>
        <v>OTRAS AREAS DE LA EMPRESA</v>
      </c>
      <c r="C153" s="1553"/>
      <c r="D153" s="406" t="s">
        <v>810</v>
      </c>
      <c r="E153" s="1533"/>
      <c r="F153" s="1533"/>
      <c r="G153" s="1533"/>
      <c r="H153" s="1534"/>
    </row>
    <row r="154" spans="1:10" ht="16.5" thickBot="1" x14ac:dyDescent="0.5">
      <c r="A154" s="1575" t="s">
        <v>811</v>
      </c>
      <c r="B154" s="1576"/>
      <c r="C154" s="1576" t="s">
        <v>812</v>
      </c>
      <c r="D154" s="1576"/>
      <c r="E154" s="1576" t="s">
        <v>825</v>
      </c>
      <c r="F154" s="1576"/>
      <c r="G154" s="1576"/>
      <c r="H154" s="1577"/>
    </row>
    <row r="155" spans="1:10" ht="15.5" thickTop="1" x14ac:dyDescent="0.4">
      <c r="A155" s="1542">
        <f>A144+1</f>
        <v>21</v>
      </c>
      <c r="B155" s="1569">
        <f>'7.1 OBJ'!B167</f>
        <v>0</v>
      </c>
      <c r="C155" s="1572">
        <f>'7.1 OBJ'!C167</f>
        <v>0</v>
      </c>
      <c r="D155" s="418">
        <f>'7.1 OBJ'!D167</f>
        <v>0</v>
      </c>
      <c r="E155" s="1583"/>
      <c r="F155" s="1584"/>
      <c r="G155" s="1584"/>
      <c r="H155" s="1585"/>
    </row>
    <row r="156" spans="1:10" ht="15" x14ac:dyDescent="0.4">
      <c r="A156" s="1543"/>
      <c r="B156" s="1570"/>
      <c r="C156" s="1573"/>
      <c r="D156" s="400">
        <f>'7.1 OBJ'!D168</f>
        <v>0</v>
      </c>
      <c r="E156" s="1586"/>
      <c r="F156" s="1587"/>
      <c r="G156" s="1587"/>
      <c r="H156" s="1588"/>
    </row>
    <row r="157" spans="1:10" ht="15" x14ac:dyDescent="0.4">
      <c r="A157" s="1543"/>
      <c r="B157" s="1570"/>
      <c r="C157" s="1573"/>
      <c r="D157" s="400">
        <f>'7.1 OBJ'!D169</f>
        <v>0</v>
      </c>
      <c r="E157" s="1586"/>
      <c r="F157" s="1587"/>
      <c r="G157" s="1587"/>
      <c r="H157" s="1588"/>
    </row>
    <row r="158" spans="1:10" ht="15" x14ac:dyDescent="0.4">
      <c r="A158" s="1543"/>
      <c r="B158" s="1570"/>
      <c r="C158" s="1573">
        <f>'7.1 OBJ'!C170</f>
        <v>0</v>
      </c>
      <c r="D158" s="400">
        <f>'7.1 OBJ'!D170</f>
        <v>0</v>
      </c>
      <c r="E158" s="1586"/>
      <c r="F158" s="1587"/>
      <c r="G158" s="1587"/>
      <c r="H158" s="1588"/>
    </row>
    <row r="159" spans="1:10" ht="15" x14ac:dyDescent="0.4">
      <c r="A159" s="1543"/>
      <c r="B159" s="1570"/>
      <c r="C159" s="1573"/>
      <c r="D159" s="400">
        <f>'7.1 OBJ'!D171</f>
        <v>0</v>
      </c>
      <c r="E159" s="1586"/>
      <c r="F159" s="1587"/>
      <c r="G159" s="1587"/>
      <c r="H159" s="1588"/>
    </row>
    <row r="160" spans="1:10" ht="15.5" thickBot="1" x14ac:dyDescent="0.45">
      <c r="A160" s="1543"/>
      <c r="B160" s="1570"/>
      <c r="C160" s="1581"/>
      <c r="D160" s="403">
        <f>'7.1 OBJ'!D172</f>
        <v>0</v>
      </c>
      <c r="E160" s="1610"/>
      <c r="F160" s="1611"/>
      <c r="G160" s="1611"/>
      <c r="H160" s="1612"/>
    </row>
    <row r="161" spans="1:8" ht="15.5" thickTop="1" x14ac:dyDescent="0.4">
      <c r="A161" s="1542">
        <f>A155+1</f>
        <v>22</v>
      </c>
      <c r="B161" s="1569">
        <f>'7.1 OBJ'!B173</f>
        <v>0</v>
      </c>
      <c r="C161" s="1572">
        <f>'7.1 OBJ'!C173</f>
        <v>0</v>
      </c>
      <c r="D161" s="418">
        <f>'7.1 OBJ'!D173</f>
        <v>0</v>
      </c>
      <c r="E161" s="1583"/>
      <c r="F161" s="1584"/>
      <c r="G161" s="1584"/>
      <c r="H161" s="1585"/>
    </row>
    <row r="162" spans="1:8" ht="15" x14ac:dyDescent="0.4">
      <c r="A162" s="1543"/>
      <c r="B162" s="1570"/>
      <c r="C162" s="1573"/>
      <c r="D162" s="400">
        <f>'7.1 OBJ'!D174</f>
        <v>0</v>
      </c>
      <c r="E162" s="1586"/>
      <c r="F162" s="1587"/>
      <c r="G162" s="1587"/>
      <c r="H162" s="1588"/>
    </row>
    <row r="163" spans="1:8" ht="15" x14ac:dyDescent="0.4">
      <c r="A163" s="1543"/>
      <c r="B163" s="1570"/>
      <c r="C163" s="1573"/>
      <c r="D163" s="400">
        <f>'7.1 OBJ'!D175</f>
        <v>0</v>
      </c>
      <c r="E163" s="1586"/>
      <c r="F163" s="1587"/>
      <c r="G163" s="1587"/>
      <c r="H163" s="1588"/>
    </row>
    <row r="164" spans="1:8" ht="15" x14ac:dyDescent="0.4">
      <c r="A164" s="1543"/>
      <c r="B164" s="1570"/>
      <c r="C164" s="1573">
        <f>'7.1 OBJ'!C176</f>
        <v>0</v>
      </c>
      <c r="D164" s="400">
        <f>'7.1 OBJ'!D176</f>
        <v>0</v>
      </c>
      <c r="E164" s="1586"/>
      <c r="F164" s="1587"/>
      <c r="G164" s="1587"/>
      <c r="H164" s="1588"/>
    </row>
    <row r="165" spans="1:8" ht="15" x14ac:dyDescent="0.4">
      <c r="A165" s="1543"/>
      <c r="B165" s="1570"/>
      <c r="C165" s="1573"/>
      <c r="D165" s="400">
        <f>'7.1 OBJ'!D177</f>
        <v>0</v>
      </c>
      <c r="E165" s="1586"/>
      <c r="F165" s="1587"/>
      <c r="G165" s="1587"/>
      <c r="H165" s="1588"/>
    </row>
    <row r="166" spans="1:8" ht="15.5" thickBot="1" x14ac:dyDescent="0.45">
      <c r="A166" s="1544"/>
      <c r="B166" s="1571"/>
      <c r="C166" s="1574"/>
      <c r="D166" s="407">
        <f>'7.1 OBJ'!D178</f>
        <v>0</v>
      </c>
      <c r="E166" s="1589"/>
      <c r="F166" s="1590"/>
      <c r="G166" s="1590"/>
      <c r="H166" s="1591"/>
    </row>
    <row r="167" spans="1:8" ht="15.5" thickTop="1" x14ac:dyDescent="0.4">
      <c r="A167" s="1543">
        <f>A161+1</f>
        <v>23</v>
      </c>
      <c r="B167" s="1570">
        <f>'7.1 OBJ'!B179</f>
        <v>0</v>
      </c>
      <c r="C167" s="1578">
        <f>'7.1 OBJ'!C179</f>
        <v>0</v>
      </c>
      <c r="D167" s="400">
        <f>'7.1 OBJ'!D179</f>
        <v>0</v>
      </c>
      <c r="E167" s="1607"/>
      <c r="F167" s="1608"/>
      <c r="G167" s="1608"/>
      <c r="H167" s="1609"/>
    </row>
    <row r="168" spans="1:8" ht="15" x14ac:dyDescent="0.4">
      <c r="A168" s="1543"/>
      <c r="B168" s="1570"/>
      <c r="C168" s="1573"/>
      <c r="D168" s="400">
        <f>'7.1 OBJ'!D180</f>
        <v>0</v>
      </c>
      <c r="E168" s="1586"/>
      <c r="F168" s="1587"/>
      <c r="G168" s="1587"/>
      <c r="H168" s="1588"/>
    </row>
    <row r="169" spans="1:8" ht="15" x14ac:dyDescent="0.4">
      <c r="A169" s="1543"/>
      <c r="B169" s="1570"/>
      <c r="C169" s="1573"/>
      <c r="D169" s="400">
        <f>'7.1 OBJ'!D181</f>
        <v>0</v>
      </c>
      <c r="E169" s="1586"/>
      <c r="F169" s="1587"/>
      <c r="G169" s="1587"/>
      <c r="H169" s="1588"/>
    </row>
    <row r="170" spans="1:8" ht="15" x14ac:dyDescent="0.4">
      <c r="A170" s="1543"/>
      <c r="B170" s="1570"/>
      <c r="C170" s="1573">
        <f>'7.1 OBJ'!C182</f>
        <v>0</v>
      </c>
      <c r="D170" s="400">
        <f>'7.1 OBJ'!D182</f>
        <v>0</v>
      </c>
      <c r="E170" s="1586"/>
      <c r="F170" s="1587"/>
      <c r="G170" s="1587"/>
      <c r="H170" s="1588"/>
    </row>
    <row r="171" spans="1:8" ht="15" x14ac:dyDescent="0.4">
      <c r="A171" s="1543"/>
      <c r="B171" s="1570"/>
      <c r="C171" s="1573"/>
      <c r="D171" s="400">
        <f>'7.1 OBJ'!D183</f>
        <v>0</v>
      </c>
      <c r="E171" s="1586"/>
      <c r="F171" s="1587"/>
      <c r="G171" s="1587"/>
      <c r="H171" s="1588"/>
    </row>
    <row r="172" spans="1:8" ht="15.5" thickBot="1" x14ac:dyDescent="0.45">
      <c r="A172" s="1543"/>
      <c r="B172" s="1570"/>
      <c r="C172" s="1581"/>
      <c r="D172" s="403">
        <f>'7.1 OBJ'!D184</f>
        <v>0</v>
      </c>
      <c r="E172" s="1610"/>
      <c r="F172" s="1611"/>
      <c r="G172" s="1611"/>
      <c r="H172" s="1612"/>
    </row>
    <row r="173" spans="1:8" ht="15.5" thickTop="1" x14ac:dyDescent="0.4">
      <c r="A173" s="1542">
        <f>A167+1</f>
        <v>24</v>
      </c>
      <c r="B173" s="1569">
        <f>'7.1 OBJ'!B185</f>
        <v>0</v>
      </c>
      <c r="C173" s="1619">
        <f>'7.1 OBJ'!C185</f>
        <v>0</v>
      </c>
      <c r="D173" s="418">
        <f>'7.1 OBJ'!D185</f>
        <v>0</v>
      </c>
      <c r="E173" s="1584"/>
      <c r="F173" s="1584"/>
      <c r="G173" s="1584"/>
      <c r="H173" s="1585"/>
    </row>
    <row r="174" spans="1:8" ht="15" x14ac:dyDescent="0.4">
      <c r="A174" s="1543"/>
      <c r="B174" s="1570"/>
      <c r="C174" s="1614"/>
      <c r="D174" s="400">
        <f>'7.1 OBJ'!D186</f>
        <v>0</v>
      </c>
      <c r="E174" s="1587"/>
      <c r="F174" s="1587"/>
      <c r="G174" s="1587"/>
      <c r="H174" s="1588"/>
    </row>
    <row r="175" spans="1:8" ht="15" x14ac:dyDescent="0.4">
      <c r="A175" s="1543"/>
      <c r="B175" s="1570"/>
      <c r="C175" s="1614"/>
      <c r="D175" s="400">
        <f>'7.1 OBJ'!D187</f>
        <v>0</v>
      </c>
      <c r="E175" s="1587"/>
      <c r="F175" s="1587"/>
      <c r="G175" s="1587"/>
      <c r="H175" s="1588"/>
    </row>
    <row r="176" spans="1:8" ht="15" x14ac:dyDescent="0.4">
      <c r="A176" s="1543"/>
      <c r="B176" s="1570"/>
      <c r="C176" s="1573">
        <f>'7.1 OBJ'!C188</f>
        <v>0</v>
      </c>
      <c r="D176" s="400">
        <f>'7.1 OBJ'!D188</f>
        <v>0</v>
      </c>
      <c r="E176" s="1586"/>
      <c r="F176" s="1587"/>
      <c r="G176" s="1587"/>
      <c r="H176" s="1588"/>
    </row>
    <row r="177" spans="1:8" ht="15" x14ac:dyDescent="0.4">
      <c r="A177" s="1543"/>
      <c r="B177" s="1570"/>
      <c r="C177" s="1573"/>
      <c r="D177" s="400">
        <f>'7.1 OBJ'!D189</f>
        <v>0</v>
      </c>
      <c r="E177" s="1586"/>
      <c r="F177" s="1587"/>
      <c r="G177" s="1587"/>
      <c r="H177" s="1588"/>
    </row>
    <row r="178" spans="1:8" ht="15.5" thickBot="1" x14ac:dyDescent="0.45">
      <c r="A178" s="1544"/>
      <c r="B178" s="1571"/>
      <c r="C178" s="1574"/>
      <c r="D178" s="407">
        <f>'7.1 OBJ'!D190</f>
        <v>0</v>
      </c>
      <c r="E178" s="1589"/>
      <c r="F178" s="1590"/>
      <c r="G178" s="1590"/>
      <c r="H178" s="1591"/>
    </row>
    <row r="179" spans="1:8" ht="15" thickTop="1" x14ac:dyDescent="0.35"/>
  </sheetData>
  <mergeCells count="295">
    <mergeCell ref="A173:A178"/>
    <mergeCell ref="B173:B178"/>
    <mergeCell ref="C173:C175"/>
    <mergeCell ref="E173:H173"/>
    <mergeCell ref="E174:H174"/>
    <mergeCell ref="E175:H175"/>
    <mergeCell ref="C176:C178"/>
    <mergeCell ref="E176:H176"/>
    <mergeCell ref="E177:H177"/>
    <mergeCell ref="E178:H178"/>
    <mergeCell ref="A167:A172"/>
    <mergeCell ref="B167:B172"/>
    <mergeCell ref="C167:C169"/>
    <mergeCell ref="E167:H167"/>
    <mergeCell ref="E168:H168"/>
    <mergeCell ref="E169:H169"/>
    <mergeCell ref="C170:C172"/>
    <mergeCell ref="E170:H170"/>
    <mergeCell ref="E171:H171"/>
    <mergeCell ref="E172:H172"/>
    <mergeCell ref="A161:A166"/>
    <mergeCell ref="B161:B166"/>
    <mergeCell ref="C161:C163"/>
    <mergeCell ref="E161:H161"/>
    <mergeCell ref="E162:H162"/>
    <mergeCell ref="E163:H163"/>
    <mergeCell ref="C164:C166"/>
    <mergeCell ref="E164:H164"/>
    <mergeCell ref="E165:H165"/>
    <mergeCell ref="E166:H166"/>
    <mergeCell ref="A155:A160"/>
    <mergeCell ref="B155:B160"/>
    <mergeCell ref="C155:C157"/>
    <mergeCell ref="E155:H155"/>
    <mergeCell ref="E156:H156"/>
    <mergeCell ref="E157:H157"/>
    <mergeCell ref="C158:C160"/>
    <mergeCell ref="E158:H158"/>
    <mergeCell ref="E159:H159"/>
    <mergeCell ref="E160:H160"/>
    <mergeCell ref="A97:A102"/>
    <mergeCell ref="A126:A131"/>
    <mergeCell ref="C151:D151"/>
    <mergeCell ref="B153:C153"/>
    <mergeCell ref="E153:H153"/>
    <mergeCell ref="A154:B154"/>
    <mergeCell ref="C154:D154"/>
    <mergeCell ref="E154:H154"/>
    <mergeCell ref="E31:H31"/>
    <mergeCell ref="E32:H32"/>
    <mergeCell ref="E33:H33"/>
    <mergeCell ref="A68:A73"/>
    <mergeCell ref="A74:A79"/>
    <mergeCell ref="A80:A85"/>
    <mergeCell ref="E52:H52"/>
    <mergeCell ref="E53:H53"/>
    <mergeCell ref="E54:H54"/>
    <mergeCell ref="E55:H55"/>
    <mergeCell ref="E44:H44"/>
    <mergeCell ref="E45:H45"/>
    <mergeCell ref="E46:H46"/>
    <mergeCell ref="E47:H47"/>
    <mergeCell ref="E48:H48"/>
    <mergeCell ref="E49:H49"/>
    <mergeCell ref="E25:H25"/>
    <mergeCell ref="E26:H26"/>
    <mergeCell ref="E27:H27"/>
    <mergeCell ref="E28:H28"/>
    <mergeCell ref="E29:H29"/>
    <mergeCell ref="E30:H30"/>
    <mergeCell ref="B37:C37"/>
    <mergeCell ref="B22:B27"/>
    <mergeCell ref="C22:C24"/>
    <mergeCell ref="C25:C27"/>
    <mergeCell ref="B28:B33"/>
    <mergeCell ref="C28:C30"/>
    <mergeCell ref="C31:C33"/>
    <mergeCell ref="E39:H39"/>
    <mergeCell ref="E40:H40"/>
    <mergeCell ref="E41:H41"/>
    <mergeCell ref="E42:H42"/>
    <mergeCell ref="E43:H43"/>
    <mergeCell ref="E62:H62"/>
    <mergeCell ref="E56:H56"/>
    <mergeCell ref="E57:H57"/>
    <mergeCell ref="E58:H58"/>
    <mergeCell ref="E59:H59"/>
    <mergeCell ref="E60:H60"/>
    <mergeCell ref="E61:H61"/>
    <mergeCell ref="E50:H50"/>
    <mergeCell ref="E51:H51"/>
    <mergeCell ref="A144:A149"/>
    <mergeCell ref="B144:B149"/>
    <mergeCell ref="C144:C146"/>
    <mergeCell ref="E144:H144"/>
    <mergeCell ref="E145:H145"/>
    <mergeCell ref="E146:H146"/>
    <mergeCell ref="C147:C149"/>
    <mergeCell ref="E147:H147"/>
    <mergeCell ref="E148:H148"/>
    <mergeCell ref="E149:H149"/>
    <mergeCell ref="A138:A143"/>
    <mergeCell ref="B138:B143"/>
    <mergeCell ref="C138:C140"/>
    <mergeCell ref="E138:H138"/>
    <mergeCell ref="E139:H139"/>
    <mergeCell ref="E140:H140"/>
    <mergeCell ref="C141:C143"/>
    <mergeCell ref="E141:H141"/>
    <mergeCell ref="E142:H142"/>
    <mergeCell ref="E143:H143"/>
    <mergeCell ref="A132:A137"/>
    <mergeCell ref="B132:B137"/>
    <mergeCell ref="C132:C134"/>
    <mergeCell ref="E132:H132"/>
    <mergeCell ref="E133:H133"/>
    <mergeCell ref="E134:H134"/>
    <mergeCell ref="C135:C137"/>
    <mergeCell ref="E135:H135"/>
    <mergeCell ref="E136:H136"/>
    <mergeCell ref="E137:H137"/>
    <mergeCell ref="B126:B131"/>
    <mergeCell ref="C126:C128"/>
    <mergeCell ref="E126:H126"/>
    <mergeCell ref="E127:H127"/>
    <mergeCell ref="E128:H128"/>
    <mergeCell ref="C129:C131"/>
    <mergeCell ref="E129:H129"/>
    <mergeCell ref="E130:H130"/>
    <mergeCell ref="E131:H131"/>
    <mergeCell ref="C122:D122"/>
    <mergeCell ref="B124:C124"/>
    <mergeCell ref="E124:H124"/>
    <mergeCell ref="A125:B125"/>
    <mergeCell ref="C125:D125"/>
    <mergeCell ref="E125:H125"/>
    <mergeCell ref="A115:A120"/>
    <mergeCell ref="A109:A114"/>
    <mergeCell ref="A103:A108"/>
    <mergeCell ref="E115:H115"/>
    <mergeCell ref="E116:H116"/>
    <mergeCell ref="E117:H117"/>
    <mergeCell ref="E118:H118"/>
    <mergeCell ref="E119:H119"/>
    <mergeCell ref="E120:H120"/>
    <mergeCell ref="E109:H109"/>
    <mergeCell ref="E110:H110"/>
    <mergeCell ref="E111:H111"/>
    <mergeCell ref="E112:H112"/>
    <mergeCell ref="E113:H113"/>
    <mergeCell ref="E114:H114"/>
    <mergeCell ref="E103:H103"/>
    <mergeCell ref="E104:H104"/>
    <mergeCell ref="E105:H105"/>
    <mergeCell ref="B68:B73"/>
    <mergeCell ref="C68:C70"/>
    <mergeCell ref="C71:C73"/>
    <mergeCell ref="B74:B79"/>
    <mergeCell ref="C74:C76"/>
    <mergeCell ref="C77:C79"/>
    <mergeCell ref="C64:D64"/>
    <mergeCell ref="A67:B67"/>
    <mergeCell ref="A28:A33"/>
    <mergeCell ref="C67:D67"/>
    <mergeCell ref="A39:A44"/>
    <mergeCell ref="A45:A50"/>
    <mergeCell ref="A51:A56"/>
    <mergeCell ref="A57:A62"/>
    <mergeCell ref="C35:D35"/>
    <mergeCell ref="A38:B38"/>
    <mergeCell ref="C38:D38"/>
    <mergeCell ref="B115:B120"/>
    <mergeCell ref="C115:C117"/>
    <mergeCell ref="C118:C120"/>
    <mergeCell ref="B109:B114"/>
    <mergeCell ref="C109:C111"/>
    <mergeCell ref="C112:C114"/>
    <mergeCell ref="B103:B108"/>
    <mergeCell ref="C103:C105"/>
    <mergeCell ref="C106:C108"/>
    <mergeCell ref="E106:H106"/>
    <mergeCell ref="E107:H107"/>
    <mergeCell ref="E108:H108"/>
    <mergeCell ref="B97:B102"/>
    <mergeCell ref="C97:C99"/>
    <mergeCell ref="E97:H97"/>
    <mergeCell ref="E98:H98"/>
    <mergeCell ref="E99:H99"/>
    <mergeCell ref="C100:C102"/>
    <mergeCell ref="E100:H100"/>
    <mergeCell ref="E101:H101"/>
    <mergeCell ref="E102:H102"/>
    <mergeCell ref="E90:H90"/>
    <mergeCell ref="E91:H91"/>
    <mergeCell ref="C93:D93"/>
    <mergeCell ref="E95:H95"/>
    <mergeCell ref="A96:B96"/>
    <mergeCell ref="C96:D96"/>
    <mergeCell ref="E96:H96"/>
    <mergeCell ref="A86:A91"/>
    <mergeCell ref="E84:H84"/>
    <mergeCell ref="E85:H85"/>
    <mergeCell ref="E86:H86"/>
    <mergeCell ref="E87:H87"/>
    <mergeCell ref="E88:H88"/>
    <mergeCell ref="E89:H89"/>
    <mergeCell ref="B80:B85"/>
    <mergeCell ref="C80:C82"/>
    <mergeCell ref="C83:C85"/>
    <mergeCell ref="B86:B91"/>
    <mergeCell ref="C86:C88"/>
    <mergeCell ref="C89:C91"/>
    <mergeCell ref="B95:C95"/>
    <mergeCell ref="E78:H78"/>
    <mergeCell ref="E79:H79"/>
    <mergeCell ref="E80:H80"/>
    <mergeCell ref="E81:H81"/>
    <mergeCell ref="E82:H82"/>
    <mergeCell ref="E83:H83"/>
    <mergeCell ref="E74:H74"/>
    <mergeCell ref="E75:H75"/>
    <mergeCell ref="E76:H76"/>
    <mergeCell ref="E77:H77"/>
    <mergeCell ref="E68:H68"/>
    <mergeCell ref="E69:H69"/>
    <mergeCell ref="E70:H70"/>
    <mergeCell ref="E71:H71"/>
    <mergeCell ref="E72:H72"/>
    <mergeCell ref="E73:H73"/>
    <mergeCell ref="E10:H10"/>
    <mergeCell ref="E11:H11"/>
    <mergeCell ref="E12:H12"/>
    <mergeCell ref="E13:H13"/>
    <mergeCell ref="E14:H14"/>
    <mergeCell ref="E15:H15"/>
    <mergeCell ref="E66:H66"/>
    <mergeCell ref="E37:H37"/>
    <mergeCell ref="E38:H38"/>
    <mergeCell ref="E16:H16"/>
    <mergeCell ref="E17:H17"/>
    <mergeCell ref="E18:H18"/>
    <mergeCell ref="E19:H19"/>
    <mergeCell ref="E20:H20"/>
    <mergeCell ref="E21:H21"/>
    <mergeCell ref="E22:H22"/>
    <mergeCell ref="E23:H23"/>
    <mergeCell ref="E24:H24"/>
    <mergeCell ref="C16:C18"/>
    <mergeCell ref="C19:C21"/>
    <mergeCell ref="C6:D6"/>
    <mergeCell ref="E8:H8"/>
    <mergeCell ref="A9:B9"/>
    <mergeCell ref="C9:D9"/>
    <mergeCell ref="E9:H9"/>
    <mergeCell ref="E67:H67"/>
    <mergeCell ref="B51:B56"/>
    <mergeCell ref="C51:C53"/>
    <mergeCell ref="C54:C56"/>
    <mergeCell ref="B57:B62"/>
    <mergeCell ref="C57:C59"/>
    <mergeCell ref="C60:C62"/>
    <mergeCell ref="B39:B44"/>
    <mergeCell ref="C39:C41"/>
    <mergeCell ref="C42:C44"/>
    <mergeCell ref="B45:B50"/>
    <mergeCell ref="C45:C47"/>
    <mergeCell ref="C48:C50"/>
    <mergeCell ref="B66:C66"/>
    <mergeCell ref="A16:A21"/>
    <mergeCell ref="A10:A15"/>
    <mergeCell ref="A22:A27"/>
    <mergeCell ref="I152:J152"/>
    <mergeCell ref="I124:J124"/>
    <mergeCell ref="I95:J95"/>
    <mergeCell ref="I66:J66"/>
    <mergeCell ref="I37:J37"/>
    <mergeCell ref="I35:J35"/>
    <mergeCell ref="I64:J64"/>
    <mergeCell ref="B1:F2"/>
    <mergeCell ref="B4:C4"/>
    <mergeCell ref="D4:H4"/>
    <mergeCell ref="I6:J6"/>
    <mergeCell ref="B8:C8"/>
    <mergeCell ref="I93:J93"/>
    <mergeCell ref="I122:J122"/>
    <mergeCell ref="I151:J151"/>
    <mergeCell ref="I7:J7"/>
    <mergeCell ref="I36:J36"/>
    <mergeCell ref="I65:J65"/>
    <mergeCell ref="I94:J94"/>
    <mergeCell ref="I123:J123"/>
    <mergeCell ref="B10:B15"/>
    <mergeCell ref="C10:C12"/>
    <mergeCell ref="C13:C15"/>
    <mergeCell ref="B16:B21"/>
  </mergeCells>
  <hyperlinks>
    <hyperlink ref="I6:J6" location="INDICE!A1" display="IR AL INDICE" xr:uid="{00000000-0004-0000-1000-000000000000}"/>
    <hyperlink ref="I35:J35" location="INDICE!A1" display="IR AL INDICE" xr:uid="{00000000-0004-0000-1000-000001000000}"/>
    <hyperlink ref="I64:J64" location="INDICE!A1" display="IR AL INDICE" xr:uid="{00000000-0004-0000-1000-000002000000}"/>
    <hyperlink ref="I93:J93" location="INDICE!A1" display="IR AL INDICE" xr:uid="{00000000-0004-0000-1000-000003000000}"/>
    <hyperlink ref="I122:J122" location="INDICE!A1" display="IR AL INDICE" xr:uid="{00000000-0004-0000-1000-000004000000}"/>
    <hyperlink ref="I151:J151" location="INDICE!A1" display="IR AL INDICE" xr:uid="{00000000-0004-0000-1000-000005000000}"/>
    <hyperlink ref="I7:J7" location="'7.2 POLIT'!A152" display="IR AL FINAL" xr:uid="{00000000-0004-0000-1000-000006000000}"/>
    <hyperlink ref="I36:J36" location="'7.2 POLIT'!A152" display="IR AL FINAL" xr:uid="{00000000-0004-0000-1000-000007000000}"/>
    <hyperlink ref="I65:J65" location="'7.2 POLIT'!A152" display="IR AL FINAL" xr:uid="{00000000-0004-0000-1000-000008000000}"/>
    <hyperlink ref="I94:J94" location="'7.2 POLIT'!A152" display="IR AL FINAL" xr:uid="{00000000-0004-0000-1000-000009000000}"/>
    <hyperlink ref="I123:J123" location="'7.2 POLIT'!A152" display="IR AL FINAL" xr:uid="{00000000-0004-0000-1000-00000A000000}"/>
    <hyperlink ref="I152:J152" location="'7.2 POLIT'!A1" display="IR AL INICIO" xr:uid="{00000000-0004-0000-1000-00000B000000}"/>
    <hyperlink ref="I124:J124" location="'7.2 POLIT'!A1" display="IR AL INICIO" xr:uid="{00000000-0004-0000-1000-00000C000000}"/>
    <hyperlink ref="I95:J95" location="'7.2 POLIT'!A1" display="IR AL INICIO" xr:uid="{00000000-0004-0000-1000-00000D000000}"/>
    <hyperlink ref="I66:J66" location="'7.2 POLIT'!A1" display="IR AL INICIO" xr:uid="{00000000-0004-0000-1000-00000E000000}"/>
    <hyperlink ref="I37:J37" location="'7.2 POLIT'!A1" display="IR AL INICIO" xr:uid="{00000000-0004-0000-1000-00000F000000}"/>
  </hyperlinks>
  <pageMargins left="0.7" right="0.7" top="0.75" bottom="0.75" header="0.3" footer="0.3"/>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sheetPr>
    <tabColor rgb="FF92D050"/>
  </sheetPr>
  <dimension ref="A1:G156"/>
  <sheetViews>
    <sheetView topLeftCell="A77" workbookViewId="0">
      <selection activeCell="C93" sqref="C93"/>
    </sheetView>
  </sheetViews>
  <sheetFormatPr baseColWidth="10" defaultRowHeight="14.5" x14ac:dyDescent="0.35"/>
  <cols>
    <col min="1" max="1" width="13.453125" customWidth="1"/>
    <col min="2" max="2" width="16.54296875" customWidth="1"/>
    <col min="3" max="6" width="30.54296875" customWidth="1"/>
  </cols>
  <sheetData>
    <row r="1" spans="1:7" ht="15" thickBot="1" x14ac:dyDescent="0.4">
      <c r="B1" s="1063" t="s">
        <v>1065</v>
      </c>
      <c r="C1" s="1063"/>
      <c r="D1" s="1063"/>
      <c r="E1" s="1063"/>
    </row>
    <row r="2" spans="1:7" ht="15.5" thickTop="1" thickBot="1" x14ac:dyDescent="0.4">
      <c r="B2" s="1063"/>
      <c r="C2" s="1063"/>
      <c r="D2" s="1063"/>
      <c r="E2" s="1063"/>
      <c r="F2" s="848" t="s">
        <v>1070</v>
      </c>
      <c r="G2" s="849"/>
    </row>
    <row r="3" spans="1:7" ht="27" thickTop="1" thickBot="1" x14ac:dyDescent="0.65">
      <c r="B3" s="616"/>
      <c r="C3" s="616"/>
      <c r="D3" s="616"/>
      <c r="E3" s="616"/>
      <c r="F3" s="838" t="s">
        <v>1069</v>
      </c>
      <c r="G3" s="839"/>
    </row>
    <row r="4" spans="1:7" ht="15" thickTop="1" x14ac:dyDescent="0.35">
      <c r="B4" s="896" t="s">
        <v>1057</v>
      </c>
      <c r="C4" s="896"/>
      <c r="D4" s="896">
        <f>INDICE!I1</f>
        <v>0</v>
      </c>
      <c r="E4" s="896"/>
      <c r="F4" s="896"/>
    </row>
    <row r="6" spans="1:7" ht="34" customHeight="1" x14ac:dyDescent="0.35">
      <c r="A6" s="437" t="s">
        <v>829</v>
      </c>
      <c r="B6" s="1629" t="str">
        <f>'4.4 GE-MCK'!D8</f>
        <v>Uno</v>
      </c>
      <c r="C6" s="1630"/>
      <c r="D6" s="439" t="s">
        <v>831</v>
      </c>
      <c r="E6" s="1622"/>
      <c r="F6" s="1623"/>
    </row>
    <row r="7" spans="1:7" ht="16.5" x14ac:dyDescent="0.35">
      <c r="A7" s="420"/>
      <c r="B7" s="421"/>
      <c r="C7" s="422" t="s">
        <v>832</v>
      </c>
      <c r="D7" s="422" t="s">
        <v>833</v>
      </c>
      <c r="E7" s="422" t="s">
        <v>834</v>
      </c>
      <c r="F7" s="422" t="s">
        <v>1085</v>
      </c>
    </row>
    <row r="8" spans="1:7" ht="16" x14ac:dyDescent="0.35">
      <c r="A8" s="1640" t="s">
        <v>867</v>
      </c>
      <c r="B8" s="1641"/>
      <c r="C8" s="423"/>
      <c r="D8" s="423"/>
      <c r="E8" s="423"/>
      <c r="F8" s="423"/>
    </row>
    <row r="9" spans="1:7" ht="21" x14ac:dyDescent="0.35">
      <c r="A9" s="424">
        <v>1</v>
      </c>
      <c r="B9" s="1624" t="s">
        <v>835</v>
      </c>
      <c r="C9" s="1627"/>
      <c r="D9" s="1627"/>
      <c r="E9" s="1627"/>
      <c r="F9" s="1627"/>
    </row>
    <row r="10" spans="1:7" ht="17.5" x14ac:dyDescent="0.35">
      <c r="A10" s="393"/>
      <c r="B10" s="1625"/>
      <c r="C10" s="1628"/>
      <c r="D10" s="1628"/>
      <c r="E10" s="1628"/>
      <c r="F10" s="1628"/>
    </row>
    <row r="11" spans="1:7" ht="16" x14ac:dyDescent="0.45">
      <c r="A11" s="425"/>
      <c r="B11" s="1626"/>
      <c r="C11" s="1628"/>
      <c r="D11" s="1628"/>
      <c r="E11" s="1628"/>
      <c r="F11" s="1628"/>
    </row>
    <row r="12" spans="1:7" ht="21" x14ac:dyDescent="0.4">
      <c r="A12" s="426">
        <f>A9+1</f>
        <v>2</v>
      </c>
      <c r="B12" s="1631" t="s">
        <v>836</v>
      </c>
      <c r="C12" s="427"/>
      <c r="D12" s="427"/>
      <c r="E12" s="427"/>
      <c r="F12" s="427"/>
    </row>
    <row r="13" spans="1:7" ht="17.5" x14ac:dyDescent="0.4">
      <c r="A13" s="393"/>
      <c r="B13" s="1632"/>
      <c r="C13" s="428"/>
      <c r="D13" s="428"/>
      <c r="E13" s="428"/>
      <c r="F13" s="428"/>
    </row>
    <row r="14" spans="1:7" ht="17.5" x14ac:dyDescent="0.4">
      <c r="A14" s="393"/>
      <c r="B14" s="1632"/>
      <c r="C14" s="428"/>
      <c r="D14" s="428"/>
      <c r="E14" s="428"/>
      <c r="F14" s="428"/>
    </row>
    <row r="15" spans="1:7" ht="17.5" x14ac:dyDescent="0.4">
      <c r="A15" s="393"/>
      <c r="B15" s="1632"/>
      <c r="C15" s="428"/>
      <c r="D15" s="428"/>
      <c r="E15" s="428"/>
      <c r="F15" s="428"/>
    </row>
    <row r="16" spans="1:7" ht="16" x14ac:dyDescent="0.45">
      <c r="A16" s="425"/>
      <c r="B16" s="1632"/>
      <c r="C16" s="429"/>
      <c r="D16" s="429"/>
      <c r="E16" s="429"/>
      <c r="F16" s="429"/>
    </row>
    <row r="17" spans="1:7" ht="21" x14ac:dyDescent="0.4">
      <c r="A17" s="426">
        <f>A12+1</f>
        <v>3</v>
      </c>
      <c r="B17" s="1633" t="s">
        <v>837</v>
      </c>
      <c r="C17" s="427"/>
      <c r="D17" s="427"/>
      <c r="E17" s="427"/>
      <c r="F17" s="427"/>
    </row>
    <row r="18" spans="1:7" ht="17.5" x14ac:dyDescent="0.4">
      <c r="A18" s="393"/>
      <c r="B18" s="1634"/>
      <c r="C18" s="428"/>
      <c r="D18" s="428"/>
      <c r="E18" s="428"/>
      <c r="F18" s="428"/>
    </row>
    <row r="19" spans="1:7" ht="17.5" x14ac:dyDescent="0.4">
      <c r="A19" s="393"/>
      <c r="B19" s="1634"/>
      <c r="C19" s="428"/>
      <c r="D19" s="428"/>
      <c r="E19" s="428"/>
      <c r="F19" s="428"/>
    </row>
    <row r="20" spans="1:7" ht="17.5" x14ac:dyDescent="0.4">
      <c r="A20" s="393"/>
      <c r="B20" s="1634"/>
      <c r="C20" s="428"/>
      <c r="D20" s="428"/>
      <c r="E20" s="428"/>
      <c r="F20" s="428"/>
    </row>
    <row r="21" spans="1:7" ht="16" x14ac:dyDescent="0.45">
      <c r="A21" s="430"/>
      <c r="B21" s="1635"/>
      <c r="C21" s="429"/>
      <c r="D21" s="429"/>
      <c r="E21" s="429"/>
      <c r="F21" s="429"/>
    </row>
    <row r="22" spans="1:7" ht="21" x14ac:dyDescent="0.4">
      <c r="A22" s="426">
        <f>A17+1</f>
        <v>4</v>
      </c>
      <c r="B22" s="1633" t="s">
        <v>838</v>
      </c>
      <c r="C22" s="427"/>
      <c r="D22" s="427"/>
      <c r="E22" s="427"/>
      <c r="F22" s="427"/>
    </row>
    <row r="23" spans="1:7" ht="17.5" x14ac:dyDescent="0.4">
      <c r="A23" s="393"/>
      <c r="B23" s="1634"/>
      <c r="C23" s="428"/>
      <c r="D23" s="428"/>
      <c r="E23" s="428"/>
      <c r="F23" s="428"/>
    </row>
    <row r="24" spans="1:7" ht="17.5" x14ac:dyDescent="0.4">
      <c r="A24" s="393"/>
      <c r="B24" s="1634"/>
      <c r="C24" s="428"/>
      <c r="D24" s="428"/>
      <c r="E24" s="428"/>
      <c r="F24" s="428"/>
    </row>
    <row r="25" spans="1:7" ht="17.5" x14ac:dyDescent="0.4">
      <c r="A25" s="393"/>
      <c r="B25" s="1634"/>
      <c r="C25" s="428"/>
      <c r="D25" s="428"/>
      <c r="E25" s="428"/>
      <c r="F25" s="428"/>
    </row>
    <row r="26" spans="1:7" ht="16" x14ac:dyDescent="0.45">
      <c r="A26" s="430"/>
      <c r="B26" s="1635"/>
      <c r="C26" s="429"/>
      <c r="D26" s="429"/>
      <c r="E26" s="429"/>
      <c r="F26" s="429"/>
    </row>
    <row r="27" spans="1:7" ht="17.5" x14ac:dyDescent="0.45">
      <c r="A27" s="156"/>
      <c r="B27" s="431"/>
      <c r="C27" s="432"/>
      <c r="D27" s="433"/>
      <c r="E27" s="432"/>
      <c r="F27" s="434"/>
    </row>
    <row r="28" spans="1:7" ht="16.5" thickBot="1" x14ac:dyDescent="0.45">
      <c r="A28" s="1636" t="s">
        <v>839</v>
      </c>
      <c r="B28" s="1637"/>
      <c r="C28" s="435"/>
      <c r="D28" s="435"/>
      <c r="E28" s="435"/>
      <c r="F28" s="435"/>
    </row>
    <row r="29" spans="1:7" ht="17" thickTop="1" thickBot="1" x14ac:dyDescent="0.45">
      <c r="A29" s="436"/>
      <c r="B29" s="436"/>
      <c r="C29" s="433"/>
      <c r="D29" s="433"/>
      <c r="E29" s="433"/>
      <c r="F29" s="1620" t="s">
        <v>1071</v>
      </c>
      <c r="G29" s="1621"/>
    </row>
    <row r="30" spans="1:7" ht="17" thickTop="1" thickBot="1" x14ac:dyDescent="0.45">
      <c r="A30" s="436"/>
      <c r="B30" s="436"/>
      <c r="C30" s="433"/>
      <c r="D30" s="433"/>
      <c r="E30" s="433"/>
      <c r="F30" s="848" t="s">
        <v>1070</v>
      </c>
      <c r="G30" s="849"/>
    </row>
    <row r="31" spans="1:7" ht="17" thickTop="1" thickBot="1" x14ac:dyDescent="0.45">
      <c r="A31" s="436"/>
      <c r="B31" s="436"/>
      <c r="C31" s="433"/>
      <c r="D31" s="433"/>
      <c r="E31" s="433"/>
      <c r="F31" s="838" t="s">
        <v>1069</v>
      </c>
      <c r="G31" s="839"/>
    </row>
    <row r="32" spans="1:7" ht="35.5" thickTop="1" x14ac:dyDescent="0.35">
      <c r="A32" s="437" t="s">
        <v>829</v>
      </c>
      <c r="B32" s="1638" t="str">
        <f>'4.4 GE-MCK'!D9</f>
        <v>Dos</v>
      </c>
      <c r="C32" s="1639"/>
      <c r="D32" s="438" t="s">
        <v>831</v>
      </c>
      <c r="E32" s="1622"/>
      <c r="F32" s="1623"/>
    </row>
    <row r="33" spans="1:6" ht="16.5" x14ac:dyDescent="0.35">
      <c r="A33" s="420"/>
      <c r="B33" s="421"/>
      <c r="C33" s="422" t="s">
        <v>832</v>
      </c>
      <c r="D33" s="422" t="s">
        <v>833</v>
      </c>
      <c r="E33" s="422" t="s">
        <v>834</v>
      </c>
      <c r="F33" s="422" t="s">
        <v>834</v>
      </c>
    </row>
    <row r="34" spans="1:6" ht="16" x14ac:dyDescent="0.35">
      <c r="A34" s="1640" t="s">
        <v>867</v>
      </c>
      <c r="B34" s="1641"/>
      <c r="C34" s="423"/>
      <c r="D34" s="423"/>
      <c r="E34" s="423"/>
      <c r="F34" s="423"/>
    </row>
    <row r="35" spans="1:6" ht="21" x14ac:dyDescent="0.35">
      <c r="A35" s="424">
        <v>1</v>
      </c>
      <c r="B35" s="1624" t="s">
        <v>835</v>
      </c>
      <c r="C35" s="1627"/>
      <c r="D35" s="1627"/>
      <c r="E35" s="1627"/>
      <c r="F35" s="1627"/>
    </row>
    <row r="36" spans="1:6" ht="17.5" x14ac:dyDescent="0.35">
      <c r="A36" s="393"/>
      <c r="B36" s="1625"/>
      <c r="C36" s="1628"/>
      <c r="D36" s="1628"/>
      <c r="E36" s="1628"/>
      <c r="F36" s="1628"/>
    </row>
    <row r="37" spans="1:6" ht="16" x14ac:dyDescent="0.45">
      <c r="A37" s="425"/>
      <c r="B37" s="1626"/>
      <c r="C37" s="1628"/>
      <c r="D37" s="1628"/>
      <c r="E37" s="1628"/>
      <c r="F37" s="1628"/>
    </row>
    <row r="38" spans="1:6" ht="21" x14ac:dyDescent="0.4">
      <c r="A38" s="426">
        <f>A35+1</f>
        <v>2</v>
      </c>
      <c r="B38" s="1631" t="s">
        <v>836</v>
      </c>
      <c r="C38" s="427"/>
      <c r="D38" s="427"/>
      <c r="E38" s="427"/>
      <c r="F38" s="427"/>
    </row>
    <row r="39" spans="1:6" ht="17.5" x14ac:dyDescent="0.4">
      <c r="A39" s="393"/>
      <c r="B39" s="1632"/>
      <c r="C39" s="428"/>
      <c r="D39" s="428"/>
      <c r="E39" s="428"/>
      <c r="F39" s="428"/>
    </row>
    <row r="40" spans="1:6" ht="17.5" x14ac:dyDescent="0.4">
      <c r="A40" s="393"/>
      <c r="B40" s="1632"/>
      <c r="C40" s="428"/>
      <c r="D40" s="428"/>
      <c r="E40" s="428"/>
      <c r="F40" s="428"/>
    </row>
    <row r="41" spans="1:6" ht="17.5" x14ac:dyDescent="0.4">
      <c r="A41" s="393"/>
      <c r="B41" s="1632"/>
      <c r="C41" s="428"/>
      <c r="D41" s="428"/>
      <c r="E41" s="428"/>
      <c r="F41" s="428"/>
    </row>
    <row r="42" spans="1:6" ht="16" x14ac:dyDescent="0.45">
      <c r="A42" s="425"/>
      <c r="B42" s="1632"/>
      <c r="C42" s="429"/>
      <c r="D42" s="429"/>
      <c r="E42" s="429"/>
      <c r="F42" s="429"/>
    </row>
    <row r="43" spans="1:6" ht="21" x14ac:dyDescent="0.4">
      <c r="A43" s="426">
        <f>A38+1</f>
        <v>3</v>
      </c>
      <c r="B43" s="1633" t="s">
        <v>837</v>
      </c>
      <c r="C43" s="427"/>
      <c r="D43" s="427"/>
      <c r="E43" s="427"/>
      <c r="F43" s="427"/>
    </row>
    <row r="44" spans="1:6" ht="17.5" x14ac:dyDescent="0.4">
      <c r="A44" s="393"/>
      <c r="B44" s="1634"/>
      <c r="C44" s="428"/>
      <c r="D44" s="428"/>
      <c r="E44" s="428"/>
      <c r="F44" s="428"/>
    </row>
    <row r="45" spans="1:6" ht="17.5" x14ac:dyDescent="0.4">
      <c r="A45" s="393"/>
      <c r="B45" s="1634"/>
      <c r="C45" s="428"/>
      <c r="D45" s="428"/>
      <c r="E45" s="428"/>
      <c r="F45" s="428"/>
    </row>
    <row r="46" spans="1:6" ht="17.5" x14ac:dyDescent="0.4">
      <c r="A46" s="393"/>
      <c r="B46" s="1634"/>
      <c r="C46" s="428"/>
      <c r="D46" s="428"/>
      <c r="E46" s="428"/>
      <c r="F46" s="428"/>
    </row>
    <row r="47" spans="1:6" ht="16" x14ac:dyDescent="0.45">
      <c r="A47" s="430"/>
      <c r="B47" s="1635"/>
      <c r="C47" s="429"/>
      <c r="D47" s="429"/>
      <c r="E47" s="429"/>
      <c r="F47" s="429"/>
    </row>
    <row r="48" spans="1:6" ht="21" x14ac:dyDescent="0.4">
      <c r="A48" s="426">
        <f>A43+1</f>
        <v>4</v>
      </c>
      <c r="B48" s="1633" t="s">
        <v>838</v>
      </c>
      <c r="C48" s="427"/>
      <c r="D48" s="427"/>
      <c r="E48" s="427"/>
      <c r="F48" s="427"/>
    </row>
    <row r="49" spans="1:7" ht="17.5" x14ac:dyDescent="0.4">
      <c r="A49" s="393"/>
      <c r="B49" s="1634"/>
      <c r="C49" s="428"/>
      <c r="D49" s="428"/>
      <c r="E49" s="428"/>
      <c r="F49" s="428"/>
    </row>
    <row r="50" spans="1:7" ht="17.5" x14ac:dyDescent="0.4">
      <c r="A50" s="393"/>
      <c r="B50" s="1634"/>
      <c r="C50" s="428"/>
      <c r="D50" s="428"/>
      <c r="E50" s="428"/>
      <c r="F50" s="428"/>
    </row>
    <row r="51" spans="1:7" ht="17.5" x14ac:dyDescent="0.4">
      <c r="A51" s="393"/>
      <c r="B51" s="1634"/>
      <c r="C51" s="428"/>
      <c r="D51" s="428"/>
      <c r="E51" s="428"/>
      <c r="F51" s="428"/>
    </row>
    <row r="52" spans="1:7" ht="16" x14ac:dyDescent="0.45">
      <c r="A52" s="430"/>
      <c r="B52" s="1635"/>
      <c r="C52" s="429"/>
      <c r="D52" s="429"/>
      <c r="E52" s="429"/>
      <c r="F52" s="429"/>
    </row>
    <row r="53" spans="1:7" ht="17.5" x14ac:dyDescent="0.45">
      <c r="A53" s="156"/>
      <c r="B53" s="431"/>
      <c r="C53" s="432"/>
      <c r="D53" s="433"/>
      <c r="E53" s="432"/>
      <c r="F53" s="434"/>
    </row>
    <row r="54" spans="1:7" ht="16.5" thickBot="1" x14ac:dyDescent="0.45">
      <c r="A54" s="1636" t="s">
        <v>839</v>
      </c>
      <c r="B54" s="1637"/>
      <c r="C54" s="435"/>
      <c r="D54" s="435"/>
      <c r="E54" s="435"/>
      <c r="F54" s="435"/>
    </row>
    <row r="55" spans="1:7" ht="17" thickTop="1" thickBot="1" x14ac:dyDescent="0.45">
      <c r="A55" s="436"/>
      <c r="B55" s="436"/>
      <c r="C55" s="495"/>
      <c r="D55" s="495"/>
      <c r="E55" s="495"/>
      <c r="F55" s="1620" t="s">
        <v>1071</v>
      </c>
      <c r="G55" s="1621"/>
    </row>
    <row r="56" spans="1:7" ht="17" thickTop="1" thickBot="1" x14ac:dyDescent="0.45">
      <c r="A56" s="436"/>
      <c r="B56" s="436"/>
      <c r="C56" s="495"/>
      <c r="D56" s="495"/>
      <c r="E56" s="495"/>
      <c r="F56" s="848" t="s">
        <v>1070</v>
      </c>
      <c r="G56" s="849"/>
    </row>
    <row r="57" spans="1:7" ht="15.5" thickTop="1" thickBot="1" x14ac:dyDescent="0.4">
      <c r="F57" s="838" t="s">
        <v>1069</v>
      </c>
      <c r="G57" s="839"/>
    </row>
    <row r="58" spans="1:7" ht="35.5" thickTop="1" x14ac:dyDescent="0.35">
      <c r="A58" s="437" t="s">
        <v>829</v>
      </c>
      <c r="B58" s="1629" t="str">
        <f>'4.4 GE-MCK'!D10</f>
        <v>Tres</v>
      </c>
      <c r="C58" s="1630"/>
      <c r="D58" s="439" t="s">
        <v>831</v>
      </c>
      <c r="E58" s="1622"/>
      <c r="F58" s="1623"/>
    </row>
    <row r="59" spans="1:7" ht="16.5" x14ac:dyDescent="0.35">
      <c r="A59" s="420"/>
      <c r="B59" s="421"/>
      <c r="C59" s="422" t="s">
        <v>832</v>
      </c>
      <c r="D59" s="422" t="s">
        <v>833</v>
      </c>
      <c r="E59" s="422" t="s">
        <v>834</v>
      </c>
      <c r="F59" s="422" t="s">
        <v>834</v>
      </c>
    </row>
    <row r="60" spans="1:7" ht="16" x14ac:dyDescent="0.35">
      <c r="A60" s="1640" t="s">
        <v>867</v>
      </c>
      <c r="B60" s="1641"/>
      <c r="C60" s="423"/>
      <c r="D60" s="423"/>
      <c r="E60" s="423"/>
      <c r="F60" s="423"/>
    </row>
    <row r="61" spans="1:7" ht="21" x14ac:dyDescent="0.35">
      <c r="A61" s="424">
        <v>1</v>
      </c>
      <c r="B61" s="1624" t="s">
        <v>835</v>
      </c>
      <c r="C61" s="1627"/>
      <c r="D61" s="1627"/>
      <c r="E61" s="1627"/>
      <c r="F61" s="1627"/>
    </row>
    <row r="62" spans="1:7" ht="17.5" x14ac:dyDescent="0.35">
      <c r="A62" s="393"/>
      <c r="B62" s="1625"/>
      <c r="C62" s="1628"/>
      <c r="D62" s="1628"/>
      <c r="E62" s="1628"/>
      <c r="F62" s="1628"/>
    </row>
    <row r="63" spans="1:7" ht="16" x14ac:dyDescent="0.45">
      <c r="A63" s="425"/>
      <c r="B63" s="1626"/>
      <c r="C63" s="1628"/>
      <c r="D63" s="1628"/>
      <c r="E63" s="1628"/>
      <c r="F63" s="1628"/>
    </row>
    <row r="64" spans="1:7" ht="21" x14ac:dyDescent="0.4">
      <c r="A64" s="426">
        <f>A61+1</f>
        <v>2</v>
      </c>
      <c r="B64" s="1631" t="s">
        <v>836</v>
      </c>
      <c r="C64" s="427"/>
      <c r="D64" s="427"/>
      <c r="E64" s="427"/>
      <c r="F64" s="427"/>
    </row>
    <row r="65" spans="1:6" ht="17.5" x14ac:dyDescent="0.4">
      <c r="A65" s="393"/>
      <c r="B65" s="1632"/>
      <c r="C65" s="428"/>
      <c r="D65" s="428"/>
      <c r="E65" s="428"/>
      <c r="F65" s="428"/>
    </row>
    <row r="66" spans="1:6" ht="17.5" x14ac:dyDescent="0.4">
      <c r="A66" s="393"/>
      <c r="B66" s="1632"/>
      <c r="C66" s="428"/>
      <c r="D66" s="428"/>
      <c r="E66" s="428"/>
      <c r="F66" s="428"/>
    </row>
    <row r="67" spans="1:6" ht="17.5" x14ac:dyDescent="0.4">
      <c r="A67" s="393"/>
      <c r="B67" s="1632"/>
      <c r="C67" s="428"/>
      <c r="D67" s="428"/>
      <c r="E67" s="428"/>
      <c r="F67" s="428"/>
    </row>
    <row r="68" spans="1:6" ht="16" x14ac:dyDescent="0.45">
      <c r="A68" s="425"/>
      <c r="B68" s="1632"/>
      <c r="C68" s="429"/>
      <c r="D68" s="429"/>
      <c r="E68" s="429"/>
      <c r="F68" s="429"/>
    </row>
    <row r="69" spans="1:6" ht="21" x14ac:dyDescent="0.4">
      <c r="A69" s="426">
        <f>A64+1</f>
        <v>3</v>
      </c>
      <c r="B69" s="1633" t="s">
        <v>837</v>
      </c>
      <c r="C69" s="427"/>
      <c r="D69" s="427"/>
      <c r="E69" s="427"/>
      <c r="F69" s="427"/>
    </row>
    <row r="70" spans="1:6" ht="17.5" x14ac:dyDescent="0.4">
      <c r="A70" s="393"/>
      <c r="B70" s="1634"/>
      <c r="C70" s="428"/>
      <c r="D70" s="428"/>
      <c r="E70" s="428"/>
      <c r="F70" s="428"/>
    </row>
    <row r="71" spans="1:6" ht="17.5" x14ac:dyDescent="0.4">
      <c r="A71" s="393"/>
      <c r="B71" s="1634"/>
      <c r="C71" s="428"/>
      <c r="D71" s="428"/>
      <c r="E71" s="428"/>
      <c r="F71" s="428"/>
    </row>
    <row r="72" spans="1:6" ht="17.5" x14ac:dyDescent="0.4">
      <c r="A72" s="393"/>
      <c r="B72" s="1634"/>
      <c r="C72" s="428"/>
      <c r="D72" s="428"/>
      <c r="E72" s="428"/>
      <c r="F72" s="428"/>
    </row>
    <row r="73" spans="1:6" ht="16" x14ac:dyDescent="0.45">
      <c r="A73" s="430"/>
      <c r="B73" s="1635"/>
      <c r="C73" s="429"/>
      <c r="D73" s="429"/>
      <c r="E73" s="429"/>
      <c r="F73" s="429"/>
    </row>
    <row r="74" spans="1:6" ht="21" x14ac:dyDescent="0.4">
      <c r="A74" s="426">
        <f>A69+1</f>
        <v>4</v>
      </c>
      <c r="B74" s="1633" t="s">
        <v>838</v>
      </c>
      <c r="C74" s="427"/>
      <c r="D74" s="427"/>
      <c r="E74" s="427"/>
      <c r="F74" s="427"/>
    </row>
    <row r="75" spans="1:6" ht="17.5" x14ac:dyDescent="0.4">
      <c r="A75" s="393"/>
      <c r="B75" s="1634"/>
      <c r="C75" s="428"/>
      <c r="D75" s="428"/>
      <c r="E75" s="428"/>
      <c r="F75" s="428"/>
    </row>
    <row r="76" spans="1:6" ht="17.5" x14ac:dyDescent="0.4">
      <c r="A76" s="393"/>
      <c r="B76" s="1634"/>
      <c r="C76" s="428"/>
      <c r="D76" s="428"/>
      <c r="E76" s="428"/>
      <c r="F76" s="428"/>
    </row>
    <row r="77" spans="1:6" ht="17.5" x14ac:dyDescent="0.4">
      <c r="A77" s="393"/>
      <c r="B77" s="1634"/>
      <c r="C77" s="428"/>
      <c r="D77" s="428"/>
      <c r="E77" s="428"/>
      <c r="F77" s="428"/>
    </row>
    <row r="78" spans="1:6" ht="16" x14ac:dyDescent="0.45">
      <c r="A78" s="430"/>
      <c r="B78" s="1635"/>
      <c r="C78" s="429"/>
      <c r="D78" s="429"/>
      <c r="E78" s="429"/>
      <c r="F78" s="429"/>
    </row>
    <row r="79" spans="1:6" ht="17.5" x14ac:dyDescent="0.45">
      <c r="A79" s="156"/>
      <c r="B79" s="431"/>
      <c r="C79" s="432"/>
      <c r="D79" s="433"/>
      <c r="E79" s="432"/>
      <c r="F79" s="434"/>
    </row>
    <row r="80" spans="1:6" ht="16" x14ac:dyDescent="0.4">
      <c r="A80" s="1636" t="s">
        <v>839</v>
      </c>
      <c r="B80" s="1637"/>
      <c r="C80" s="435"/>
      <c r="D80" s="435"/>
      <c r="E80" s="435"/>
      <c r="F80" s="435"/>
    </row>
    <row r="81" spans="1:7" ht="16.5" thickBot="1" x14ac:dyDescent="0.45">
      <c r="A81" s="436"/>
      <c r="B81" s="436"/>
      <c r="C81" s="495"/>
      <c r="D81" s="495"/>
      <c r="E81" s="495"/>
      <c r="F81" s="495"/>
    </row>
    <row r="82" spans="1:7" ht="17" thickTop="1" thickBot="1" x14ac:dyDescent="0.45">
      <c r="A82" s="436"/>
      <c r="B82" s="436"/>
      <c r="C82" s="495"/>
      <c r="D82" s="495"/>
      <c r="E82" s="495"/>
      <c r="F82" s="1620" t="s">
        <v>1071</v>
      </c>
      <c r="G82" s="1621"/>
    </row>
    <row r="83" spans="1:7" ht="17" thickTop="1" thickBot="1" x14ac:dyDescent="0.45">
      <c r="A83" s="436"/>
      <c r="B83" s="436"/>
      <c r="C83" s="433"/>
      <c r="D83" s="433"/>
      <c r="E83" s="433"/>
      <c r="F83" s="848" t="s">
        <v>1070</v>
      </c>
      <c r="G83" s="849"/>
    </row>
    <row r="84" spans="1:7" ht="17" thickTop="1" thickBot="1" x14ac:dyDescent="0.45">
      <c r="A84" s="436"/>
      <c r="B84" s="436"/>
      <c r="C84" s="433"/>
      <c r="D84" s="433"/>
      <c r="E84" s="433"/>
      <c r="F84" s="838" t="s">
        <v>1069</v>
      </c>
      <c r="G84" s="839"/>
    </row>
    <row r="85" spans="1:7" ht="35.5" thickTop="1" x14ac:dyDescent="0.35">
      <c r="A85" s="437" t="s">
        <v>829</v>
      </c>
      <c r="B85" s="1638" t="str">
        <f>'4.4 GE-MCK'!D11</f>
        <v>Cuatro</v>
      </c>
      <c r="C85" s="1639"/>
      <c r="D85" s="438" t="s">
        <v>831</v>
      </c>
      <c r="E85" s="1622"/>
      <c r="F85" s="1623"/>
    </row>
    <row r="86" spans="1:7" ht="16.5" x14ac:dyDescent="0.35">
      <c r="A86" s="420"/>
      <c r="B86" s="421"/>
      <c r="C86" s="422" t="s">
        <v>832</v>
      </c>
      <c r="D86" s="422" t="s">
        <v>833</v>
      </c>
      <c r="E86" s="422" t="s">
        <v>834</v>
      </c>
      <c r="F86" s="422" t="s">
        <v>834</v>
      </c>
    </row>
    <row r="87" spans="1:7" ht="16" x14ac:dyDescent="0.35">
      <c r="A87" s="1640" t="s">
        <v>867</v>
      </c>
      <c r="B87" s="1641"/>
      <c r="C87" s="423"/>
      <c r="D87" s="423"/>
      <c r="E87" s="423"/>
      <c r="F87" s="423"/>
    </row>
    <row r="88" spans="1:7" ht="21" x14ac:dyDescent="0.35">
      <c r="A88" s="424">
        <v>1</v>
      </c>
      <c r="B88" s="1624" t="s">
        <v>835</v>
      </c>
      <c r="C88" s="1627"/>
      <c r="D88" s="1627"/>
      <c r="E88" s="1627"/>
      <c r="F88" s="1627"/>
    </row>
    <row r="89" spans="1:7" ht="17.5" x14ac:dyDescent="0.35">
      <c r="A89" s="393"/>
      <c r="B89" s="1625"/>
      <c r="C89" s="1628"/>
      <c r="D89" s="1628"/>
      <c r="E89" s="1628"/>
      <c r="F89" s="1628"/>
    </row>
    <row r="90" spans="1:7" ht="16" x14ac:dyDescent="0.45">
      <c r="A90" s="425"/>
      <c r="B90" s="1626"/>
      <c r="C90" s="1628"/>
      <c r="D90" s="1628"/>
      <c r="E90" s="1628"/>
      <c r="F90" s="1628"/>
    </row>
    <row r="91" spans="1:7" ht="21" x14ac:dyDescent="0.4">
      <c r="A91" s="426">
        <f>A88+1</f>
        <v>2</v>
      </c>
      <c r="B91" s="1631" t="s">
        <v>836</v>
      </c>
      <c r="C91" s="427"/>
      <c r="D91" s="427"/>
      <c r="E91" s="427"/>
      <c r="F91" s="427"/>
    </row>
    <row r="92" spans="1:7" ht="17.5" x14ac:dyDescent="0.4">
      <c r="A92" s="393"/>
      <c r="B92" s="1632"/>
      <c r="C92" s="428"/>
      <c r="D92" s="428"/>
      <c r="E92" s="428"/>
      <c r="F92" s="428"/>
    </row>
    <row r="93" spans="1:7" ht="17.5" x14ac:dyDescent="0.4">
      <c r="A93" s="393"/>
      <c r="B93" s="1632"/>
      <c r="C93" s="428"/>
      <c r="D93" s="428"/>
      <c r="E93" s="428"/>
      <c r="F93" s="428"/>
    </row>
    <row r="94" spans="1:7" ht="17.5" x14ac:dyDescent="0.4">
      <c r="A94" s="393"/>
      <c r="B94" s="1632"/>
      <c r="C94" s="428"/>
      <c r="D94" s="428"/>
      <c r="E94" s="428"/>
      <c r="F94" s="428"/>
    </row>
    <row r="95" spans="1:7" ht="16" x14ac:dyDescent="0.45">
      <c r="A95" s="425"/>
      <c r="B95" s="1632"/>
      <c r="C95" s="429"/>
      <c r="D95" s="429"/>
      <c r="E95" s="429"/>
      <c r="F95" s="429"/>
    </row>
    <row r="96" spans="1:7" ht="21" x14ac:dyDescent="0.4">
      <c r="A96" s="426">
        <f>A91+1</f>
        <v>3</v>
      </c>
      <c r="B96" s="1633" t="s">
        <v>837</v>
      </c>
      <c r="C96" s="427"/>
      <c r="D96" s="427"/>
      <c r="E96" s="427"/>
      <c r="F96" s="427"/>
    </row>
    <row r="97" spans="1:7" ht="17.5" x14ac:dyDescent="0.4">
      <c r="A97" s="393"/>
      <c r="B97" s="1634"/>
      <c r="C97" s="428"/>
      <c r="D97" s="428"/>
      <c r="E97" s="428"/>
      <c r="F97" s="428"/>
    </row>
    <row r="98" spans="1:7" ht="17.5" x14ac:dyDescent="0.4">
      <c r="A98" s="393"/>
      <c r="B98" s="1634"/>
      <c r="C98" s="428"/>
      <c r="D98" s="428"/>
      <c r="E98" s="428"/>
      <c r="F98" s="428"/>
    </row>
    <row r="99" spans="1:7" ht="17.5" x14ac:dyDescent="0.4">
      <c r="A99" s="393"/>
      <c r="B99" s="1634"/>
      <c r="C99" s="428"/>
      <c r="D99" s="428"/>
      <c r="E99" s="428"/>
      <c r="F99" s="428"/>
    </row>
    <row r="100" spans="1:7" ht="16" x14ac:dyDescent="0.45">
      <c r="A100" s="430"/>
      <c r="B100" s="1635"/>
      <c r="C100" s="429"/>
      <c r="D100" s="429"/>
      <c r="E100" s="429"/>
      <c r="F100" s="429"/>
    </row>
    <row r="101" spans="1:7" ht="21" x14ac:dyDescent="0.4">
      <c r="A101" s="426">
        <f>A96+1</f>
        <v>4</v>
      </c>
      <c r="B101" s="1633" t="s">
        <v>838</v>
      </c>
      <c r="C101" s="427"/>
      <c r="D101" s="427"/>
      <c r="E101" s="427"/>
      <c r="F101" s="427"/>
    </row>
    <row r="102" spans="1:7" ht="17.5" x14ac:dyDescent="0.4">
      <c r="A102" s="393"/>
      <c r="B102" s="1634"/>
      <c r="C102" s="428"/>
      <c r="D102" s="428"/>
      <c r="E102" s="428"/>
      <c r="F102" s="428"/>
    </row>
    <row r="103" spans="1:7" ht="17.5" x14ac:dyDescent="0.4">
      <c r="A103" s="393"/>
      <c r="B103" s="1634"/>
      <c r="C103" s="428"/>
      <c r="D103" s="428"/>
      <c r="E103" s="428"/>
      <c r="F103" s="428"/>
    </row>
    <row r="104" spans="1:7" ht="17.5" x14ac:dyDescent="0.4">
      <c r="A104" s="393"/>
      <c r="B104" s="1634"/>
      <c r="C104" s="428"/>
      <c r="D104" s="428"/>
      <c r="E104" s="428"/>
      <c r="F104" s="428"/>
    </row>
    <row r="105" spans="1:7" ht="16" x14ac:dyDescent="0.45">
      <c r="A105" s="430"/>
      <c r="B105" s="1635"/>
      <c r="C105" s="429"/>
      <c r="D105" s="429"/>
      <c r="E105" s="429"/>
      <c r="F105" s="429"/>
    </row>
    <row r="106" spans="1:7" ht="17.5" x14ac:dyDescent="0.45">
      <c r="A106" s="156"/>
      <c r="B106" s="431"/>
      <c r="C106" s="432"/>
      <c r="D106" s="433"/>
      <c r="E106" s="432"/>
      <c r="F106" s="434"/>
    </row>
    <row r="107" spans="1:7" ht="16.5" thickBot="1" x14ac:dyDescent="0.45">
      <c r="A107" s="1636" t="s">
        <v>839</v>
      </c>
      <c r="B107" s="1637"/>
      <c r="C107" s="435"/>
      <c r="D107" s="435"/>
      <c r="E107" s="435"/>
      <c r="F107" s="625"/>
    </row>
    <row r="108" spans="1:7" ht="17" thickTop="1" thickBot="1" x14ac:dyDescent="0.45">
      <c r="A108" s="436"/>
      <c r="B108" s="436"/>
      <c r="C108" s="495"/>
      <c r="D108" s="495"/>
      <c r="E108" s="495"/>
      <c r="F108" s="1620" t="s">
        <v>1071</v>
      </c>
      <c r="G108" s="1621"/>
    </row>
    <row r="109" spans="1:7" ht="15.5" thickTop="1" thickBot="1" x14ac:dyDescent="0.4">
      <c r="F109" s="838" t="s">
        <v>1069</v>
      </c>
      <c r="G109" s="839"/>
    </row>
    <row r="110" spans="1:7" ht="35.5" thickTop="1" x14ac:dyDescent="0.35">
      <c r="A110" s="437" t="s">
        <v>829</v>
      </c>
      <c r="B110" s="1638" t="str">
        <f>'4.4 GE-MCK'!D12</f>
        <v>Cinco</v>
      </c>
      <c r="C110" s="1639"/>
      <c r="D110" s="438" t="s">
        <v>831</v>
      </c>
      <c r="E110" s="1622"/>
      <c r="F110" s="1623"/>
    </row>
    <row r="111" spans="1:7" ht="16.5" x14ac:dyDescent="0.35">
      <c r="A111" s="420"/>
      <c r="B111" s="421"/>
      <c r="C111" s="422" t="s">
        <v>832</v>
      </c>
      <c r="D111" s="422" t="s">
        <v>833</v>
      </c>
      <c r="E111" s="422" t="s">
        <v>834</v>
      </c>
      <c r="F111" s="422" t="s">
        <v>834</v>
      </c>
    </row>
    <row r="112" spans="1:7" ht="16" x14ac:dyDescent="0.35">
      <c r="A112" s="1640" t="s">
        <v>867</v>
      </c>
      <c r="B112" s="1641"/>
      <c r="C112" s="423"/>
      <c r="D112" s="423"/>
      <c r="E112" s="423"/>
      <c r="F112" s="423"/>
    </row>
    <row r="113" spans="1:6" ht="21" x14ac:dyDescent="0.35">
      <c r="A113" s="424">
        <v>1</v>
      </c>
      <c r="B113" s="1624" t="s">
        <v>835</v>
      </c>
      <c r="C113" s="1627"/>
      <c r="D113" s="1627"/>
      <c r="E113" s="1627"/>
      <c r="F113" s="1627"/>
    </row>
    <row r="114" spans="1:6" ht="17.5" x14ac:dyDescent="0.35">
      <c r="A114" s="393"/>
      <c r="B114" s="1625"/>
      <c r="C114" s="1628"/>
      <c r="D114" s="1628"/>
      <c r="E114" s="1628"/>
      <c r="F114" s="1628"/>
    </row>
    <row r="115" spans="1:6" ht="16" x14ac:dyDescent="0.45">
      <c r="A115" s="425"/>
      <c r="B115" s="1626"/>
      <c r="C115" s="1628"/>
      <c r="D115" s="1628"/>
      <c r="E115" s="1628"/>
      <c r="F115" s="1628"/>
    </row>
    <row r="116" spans="1:6" ht="21" x14ac:dyDescent="0.4">
      <c r="A116" s="426">
        <f>A113+1</f>
        <v>2</v>
      </c>
      <c r="B116" s="1631" t="s">
        <v>836</v>
      </c>
      <c r="C116" s="427"/>
      <c r="D116" s="427"/>
      <c r="E116" s="427"/>
      <c r="F116" s="427"/>
    </row>
    <row r="117" spans="1:6" ht="17.5" x14ac:dyDescent="0.4">
      <c r="A117" s="393"/>
      <c r="B117" s="1632"/>
      <c r="C117" s="428"/>
      <c r="D117" s="428"/>
      <c r="E117" s="428"/>
      <c r="F117" s="428"/>
    </row>
    <row r="118" spans="1:6" ht="17.5" x14ac:dyDescent="0.4">
      <c r="A118" s="393"/>
      <c r="B118" s="1632"/>
      <c r="C118" s="428"/>
      <c r="D118" s="428"/>
      <c r="E118" s="428"/>
      <c r="F118" s="428"/>
    </row>
    <row r="119" spans="1:6" ht="17.5" x14ac:dyDescent="0.4">
      <c r="A119" s="393"/>
      <c r="B119" s="1632"/>
      <c r="C119" s="428"/>
      <c r="D119" s="428"/>
      <c r="E119" s="428"/>
      <c r="F119" s="428"/>
    </row>
    <row r="120" spans="1:6" ht="16" x14ac:dyDescent="0.45">
      <c r="A120" s="425"/>
      <c r="B120" s="1632"/>
      <c r="C120" s="429"/>
      <c r="D120" s="429"/>
      <c r="E120" s="429"/>
      <c r="F120" s="429"/>
    </row>
    <row r="121" spans="1:6" ht="21" x14ac:dyDescent="0.4">
      <c r="A121" s="426">
        <f>A116+1</f>
        <v>3</v>
      </c>
      <c r="B121" s="1633" t="s">
        <v>837</v>
      </c>
      <c r="C121" s="427"/>
      <c r="D121" s="427"/>
      <c r="E121" s="427"/>
      <c r="F121" s="427"/>
    </row>
    <row r="122" spans="1:6" ht="17.5" x14ac:dyDescent="0.4">
      <c r="A122" s="393"/>
      <c r="B122" s="1634"/>
      <c r="C122" s="428"/>
      <c r="D122" s="428"/>
      <c r="E122" s="428"/>
      <c r="F122" s="428"/>
    </row>
    <row r="123" spans="1:6" ht="17.5" x14ac:dyDescent="0.4">
      <c r="A123" s="393"/>
      <c r="B123" s="1634"/>
      <c r="C123" s="428"/>
      <c r="D123" s="428"/>
      <c r="E123" s="428"/>
      <c r="F123" s="428"/>
    </row>
    <row r="124" spans="1:6" ht="17.5" x14ac:dyDescent="0.4">
      <c r="A124" s="393"/>
      <c r="B124" s="1634"/>
      <c r="C124" s="428"/>
      <c r="D124" s="428"/>
      <c r="E124" s="428"/>
      <c r="F124" s="428"/>
    </row>
    <row r="125" spans="1:6" ht="16" x14ac:dyDescent="0.45">
      <c r="A125" s="430"/>
      <c r="B125" s="1635"/>
      <c r="C125" s="429"/>
      <c r="D125" s="429"/>
      <c r="E125" s="429"/>
      <c r="F125" s="429"/>
    </row>
    <row r="126" spans="1:6" ht="21" x14ac:dyDescent="0.4">
      <c r="A126" s="426">
        <f>A121+1</f>
        <v>4</v>
      </c>
      <c r="B126" s="1633" t="s">
        <v>838</v>
      </c>
      <c r="C126" s="427"/>
      <c r="D126" s="427"/>
      <c r="E126" s="427"/>
      <c r="F126" s="427"/>
    </row>
    <row r="127" spans="1:6" ht="17.5" x14ac:dyDescent="0.4">
      <c r="A127" s="393"/>
      <c r="B127" s="1634"/>
      <c r="C127" s="428"/>
      <c r="D127" s="428"/>
      <c r="E127" s="428"/>
      <c r="F127" s="428"/>
    </row>
    <row r="128" spans="1:6" ht="17.5" x14ac:dyDescent="0.4">
      <c r="A128" s="393"/>
      <c r="B128" s="1634"/>
      <c r="C128" s="428"/>
      <c r="D128" s="428"/>
      <c r="E128" s="428"/>
      <c r="F128" s="428"/>
    </row>
    <row r="129" spans="1:7" ht="17.5" x14ac:dyDescent="0.4">
      <c r="A129" s="393"/>
      <c r="B129" s="1634"/>
      <c r="C129" s="428"/>
      <c r="D129" s="428"/>
      <c r="E129" s="428"/>
      <c r="F129" s="428"/>
    </row>
    <row r="130" spans="1:7" ht="16" x14ac:dyDescent="0.45">
      <c r="A130" s="430"/>
      <c r="B130" s="1635"/>
      <c r="C130" s="429"/>
      <c r="D130" s="429"/>
      <c r="E130" s="429"/>
      <c r="F130" s="429"/>
    </row>
    <row r="131" spans="1:7" ht="17.5" x14ac:dyDescent="0.45">
      <c r="A131" s="156"/>
      <c r="B131" s="431"/>
      <c r="C131" s="432"/>
      <c r="D131" s="433"/>
      <c r="E131" s="432"/>
      <c r="F131" s="434"/>
    </row>
    <row r="132" spans="1:7" ht="16.5" thickBot="1" x14ac:dyDescent="0.45">
      <c r="A132" s="1636" t="s">
        <v>839</v>
      </c>
      <c r="B132" s="1637"/>
      <c r="C132" s="435"/>
      <c r="D132" s="435"/>
      <c r="E132" s="435"/>
      <c r="F132" s="435"/>
    </row>
    <row r="133" spans="1:7" ht="15.5" thickTop="1" thickBot="1" x14ac:dyDescent="0.4">
      <c r="F133" s="838" t="s">
        <v>1069</v>
      </c>
      <c r="G133" s="839"/>
    </row>
    <row r="134" spans="1:7" ht="35.5" thickTop="1" x14ac:dyDescent="0.35">
      <c r="A134" s="437" t="s">
        <v>829</v>
      </c>
      <c r="B134" s="1638" t="str">
        <f>'7.2 POLIT'!B153:C153</f>
        <v>OTRAS AREAS DE LA EMPRESA</v>
      </c>
      <c r="C134" s="1639"/>
      <c r="D134" s="438" t="s">
        <v>831</v>
      </c>
      <c r="E134" s="1622"/>
      <c r="F134" s="1623"/>
    </row>
    <row r="135" spans="1:7" ht="16.5" x14ac:dyDescent="0.35">
      <c r="A135" s="420"/>
      <c r="B135" s="421"/>
      <c r="C135" s="422" t="s">
        <v>832</v>
      </c>
      <c r="D135" s="422" t="s">
        <v>833</v>
      </c>
      <c r="E135" s="422" t="s">
        <v>834</v>
      </c>
      <c r="F135" s="422" t="s">
        <v>834</v>
      </c>
    </row>
    <row r="136" spans="1:7" ht="16" x14ac:dyDescent="0.35">
      <c r="A136" s="1640" t="s">
        <v>867</v>
      </c>
      <c r="B136" s="1641"/>
      <c r="C136" s="423"/>
      <c r="D136" s="423"/>
      <c r="E136" s="423"/>
      <c r="F136" s="423"/>
    </row>
    <row r="137" spans="1:7" ht="21" x14ac:dyDescent="0.35">
      <c r="A137" s="424">
        <v>1</v>
      </c>
      <c r="B137" s="1624" t="s">
        <v>835</v>
      </c>
      <c r="C137" s="1627"/>
      <c r="D137" s="1627"/>
      <c r="E137" s="1627"/>
      <c r="F137" s="1627"/>
    </row>
    <row r="138" spans="1:7" ht="17.5" x14ac:dyDescent="0.35">
      <c r="A138" s="393"/>
      <c r="B138" s="1625"/>
      <c r="C138" s="1628"/>
      <c r="D138" s="1628"/>
      <c r="E138" s="1628"/>
      <c r="F138" s="1628"/>
    </row>
    <row r="139" spans="1:7" ht="16" x14ac:dyDescent="0.45">
      <c r="A139" s="425"/>
      <c r="B139" s="1626"/>
      <c r="C139" s="1628"/>
      <c r="D139" s="1628"/>
      <c r="E139" s="1628"/>
      <c r="F139" s="1628"/>
    </row>
    <row r="140" spans="1:7" ht="21" x14ac:dyDescent="0.4">
      <c r="A140" s="426">
        <f>A137+1</f>
        <v>2</v>
      </c>
      <c r="B140" s="1631" t="s">
        <v>836</v>
      </c>
      <c r="C140" s="427"/>
      <c r="D140" s="427"/>
      <c r="E140" s="427"/>
      <c r="F140" s="427"/>
    </row>
    <row r="141" spans="1:7" ht="17.5" x14ac:dyDescent="0.4">
      <c r="A141" s="393"/>
      <c r="B141" s="1632"/>
      <c r="C141" s="428"/>
      <c r="D141" s="428"/>
      <c r="E141" s="428"/>
      <c r="F141" s="428"/>
    </row>
    <row r="142" spans="1:7" ht="17.5" x14ac:dyDescent="0.4">
      <c r="A142" s="393"/>
      <c r="B142" s="1632"/>
      <c r="C142" s="428"/>
      <c r="D142" s="428"/>
      <c r="E142" s="428"/>
      <c r="F142" s="428"/>
    </row>
    <row r="143" spans="1:7" ht="17.5" x14ac:dyDescent="0.4">
      <c r="A143" s="393"/>
      <c r="B143" s="1632"/>
      <c r="C143" s="428"/>
      <c r="D143" s="428"/>
      <c r="E143" s="428"/>
      <c r="F143" s="428"/>
    </row>
    <row r="144" spans="1:7" ht="16" x14ac:dyDescent="0.45">
      <c r="A144" s="425"/>
      <c r="B144" s="1632"/>
      <c r="C144" s="429"/>
      <c r="D144" s="429"/>
      <c r="E144" s="429"/>
      <c r="F144" s="429"/>
    </row>
    <row r="145" spans="1:6" ht="21" x14ac:dyDescent="0.4">
      <c r="A145" s="426">
        <f>A140+1</f>
        <v>3</v>
      </c>
      <c r="B145" s="1633" t="s">
        <v>837</v>
      </c>
      <c r="C145" s="427"/>
      <c r="D145" s="427"/>
      <c r="E145" s="427"/>
      <c r="F145" s="427"/>
    </row>
    <row r="146" spans="1:6" ht="17.5" x14ac:dyDescent="0.4">
      <c r="A146" s="393"/>
      <c r="B146" s="1634"/>
      <c r="C146" s="428"/>
      <c r="D146" s="428"/>
      <c r="E146" s="428"/>
      <c r="F146" s="428"/>
    </row>
    <row r="147" spans="1:6" ht="17.5" x14ac:dyDescent="0.4">
      <c r="A147" s="393"/>
      <c r="B147" s="1634"/>
      <c r="C147" s="428"/>
      <c r="D147" s="428"/>
      <c r="E147" s="428"/>
      <c r="F147" s="428"/>
    </row>
    <row r="148" spans="1:6" ht="17.5" x14ac:dyDescent="0.4">
      <c r="A148" s="393"/>
      <c r="B148" s="1634"/>
      <c r="C148" s="428"/>
      <c r="D148" s="428"/>
      <c r="E148" s="428"/>
      <c r="F148" s="428"/>
    </row>
    <row r="149" spans="1:6" ht="16" x14ac:dyDescent="0.45">
      <c r="A149" s="430"/>
      <c r="B149" s="1635"/>
      <c r="C149" s="429"/>
      <c r="D149" s="429"/>
      <c r="E149" s="429"/>
      <c r="F149" s="429"/>
    </row>
    <row r="150" spans="1:6" ht="21" x14ac:dyDescent="0.4">
      <c r="A150" s="426">
        <f>A145+1</f>
        <v>4</v>
      </c>
      <c r="B150" s="1633" t="s">
        <v>838</v>
      </c>
      <c r="C150" s="427"/>
      <c r="D150" s="427"/>
      <c r="E150" s="427"/>
      <c r="F150" s="427"/>
    </row>
    <row r="151" spans="1:6" ht="17.5" x14ac:dyDescent="0.4">
      <c r="A151" s="393"/>
      <c r="B151" s="1634"/>
      <c r="C151" s="428"/>
      <c r="D151" s="428"/>
      <c r="E151" s="428"/>
      <c r="F151" s="428"/>
    </row>
    <row r="152" spans="1:6" ht="17.5" x14ac:dyDescent="0.4">
      <c r="A152" s="393"/>
      <c r="B152" s="1634"/>
      <c r="C152" s="428"/>
      <c r="D152" s="428"/>
      <c r="E152" s="428"/>
      <c r="F152" s="428"/>
    </row>
    <row r="153" spans="1:6" ht="17.5" x14ac:dyDescent="0.4">
      <c r="A153" s="393"/>
      <c r="B153" s="1634"/>
      <c r="C153" s="428"/>
      <c r="D153" s="428"/>
      <c r="E153" s="428"/>
      <c r="F153" s="428"/>
    </row>
    <row r="154" spans="1:6" ht="16" x14ac:dyDescent="0.45">
      <c r="A154" s="430"/>
      <c r="B154" s="1635"/>
      <c r="C154" s="429"/>
      <c r="D154" s="429"/>
      <c r="E154" s="429"/>
      <c r="F154" s="429"/>
    </row>
    <row r="155" spans="1:6" ht="17.5" x14ac:dyDescent="0.45">
      <c r="A155" s="156"/>
      <c r="B155" s="431"/>
      <c r="C155" s="432"/>
      <c r="D155" s="433"/>
      <c r="E155" s="432"/>
      <c r="F155" s="434"/>
    </row>
    <row r="156" spans="1:6" ht="16" x14ac:dyDescent="0.4">
      <c r="A156" s="1636" t="s">
        <v>839</v>
      </c>
      <c r="B156" s="1637"/>
      <c r="C156" s="435"/>
      <c r="D156" s="435"/>
      <c r="E156" s="435"/>
      <c r="F156" s="435"/>
    </row>
  </sheetData>
  <mergeCells count="89">
    <mergeCell ref="B145:B149"/>
    <mergeCell ref="B150:B154"/>
    <mergeCell ref="A156:B156"/>
    <mergeCell ref="A8:B8"/>
    <mergeCell ref="A34:B34"/>
    <mergeCell ref="A60:B60"/>
    <mergeCell ref="A87:B87"/>
    <mergeCell ref="A112:B112"/>
    <mergeCell ref="A136:B136"/>
    <mergeCell ref="B137:B139"/>
    <mergeCell ref="B116:B120"/>
    <mergeCell ref="B121:B125"/>
    <mergeCell ref="B126:B130"/>
    <mergeCell ref="A132:B132"/>
    <mergeCell ref="B134:C134"/>
    <mergeCell ref="B88:B90"/>
    <mergeCell ref="C137:C139"/>
    <mergeCell ref="D137:D139"/>
    <mergeCell ref="E137:E139"/>
    <mergeCell ref="F137:F139"/>
    <mergeCell ref="B140:B144"/>
    <mergeCell ref="B91:B95"/>
    <mergeCell ref="E134:F134"/>
    <mergeCell ref="B96:B100"/>
    <mergeCell ref="B101:B105"/>
    <mergeCell ref="A107:B107"/>
    <mergeCell ref="B110:C110"/>
    <mergeCell ref="E110:F110"/>
    <mergeCell ref="B113:B115"/>
    <mergeCell ref="C113:C115"/>
    <mergeCell ref="D113:D115"/>
    <mergeCell ref="E113:E115"/>
    <mergeCell ref="F113:F115"/>
    <mergeCell ref="B85:C85"/>
    <mergeCell ref="C88:C90"/>
    <mergeCell ref="D88:D90"/>
    <mergeCell ref="E88:E90"/>
    <mergeCell ref="F88:F90"/>
    <mergeCell ref="B64:B68"/>
    <mergeCell ref="B69:B73"/>
    <mergeCell ref="B74:B78"/>
    <mergeCell ref="A80:B80"/>
    <mergeCell ref="B61:B63"/>
    <mergeCell ref="D61:D63"/>
    <mergeCell ref="E61:E63"/>
    <mergeCell ref="F61:F63"/>
    <mergeCell ref="B43:B47"/>
    <mergeCell ref="B48:B52"/>
    <mergeCell ref="A54:B54"/>
    <mergeCell ref="F57:G57"/>
    <mergeCell ref="E58:F58"/>
    <mergeCell ref="F55:G55"/>
    <mergeCell ref="F56:G56"/>
    <mergeCell ref="B58:C58"/>
    <mergeCell ref="C61:C63"/>
    <mergeCell ref="E35:E37"/>
    <mergeCell ref="F35:F37"/>
    <mergeCell ref="B38:B42"/>
    <mergeCell ref="B12:B16"/>
    <mergeCell ref="B17:B21"/>
    <mergeCell ref="B22:B26"/>
    <mergeCell ref="A28:B28"/>
    <mergeCell ref="E32:F32"/>
    <mergeCell ref="B32:C32"/>
    <mergeCell ref="B35:B37"/>
    <mergeCell ref="C35:C37"/>
    <mergeCell ref="D35:D37"/>
    <mergeCell ref="B1:E2"/>
    <mergeCell ref="B4:C4"/>
    <mergeCell ref="D4:F4"/>
    <mergeCell ref="F3:G3"/>
    <mergeCell ref="F31:G31"/>
    <mergeCell ref="E6:F6"/>
    <mergeCell ref="B9:B11"/>
    <mergeCell ref="C9:C11"/>
    <mergeCell ref="D9:D11"/>
    <mergeCell ref="E9:E11"/>
    <mergeCell ref="F9:F11"/>
    <mergeCell ref="F29:G29"/>
    <mergeCell ref="F2:G2"/>
    <mergeCell ref="F30:G30"/>
    <mergeCell ref="B6:C6"/>
    <mergeCell ref="F84:G84"/>
    <mergeCell ref="F109:G109"/>
    <mergeCell ref="F133:G133"/>
    <mergeCell ref="F108:G108"/>
    <mergeCell ref="F82:G82"/>
    <mergeCell ref="F83:G83"/>
    <mergeCell ref="E85:F85"/>
  </mergeCells>
  <hyperlinks>
    <hyperlink ref="F3:G3" location="INDICE!A1" display="IR AL INDICE" xr:uid="{00000000-0004-0000-1100-000000000000}"/>
    <hyperlink ref="F31:G31" location="INDICE!A1" display="IR AL INDICE" xr:uid="{00000000-0004-0000-1100-000001000000}"/>
    <hyperlink ref="F57:G57" location="INDICE!A1" display="IR AL INDICE" xr:uid="{00000000-0004-0000-1100-000002000000}"/>
    <hyperlink ref="F84:G84" location="INDICE!A1" display="IR AL INDICE" xr:uid="{00000000-0004-0000-1100-000003000000}"/>
    <hyperlink ref="F109:G109" location="INDICE!A1" display="IR AL INDICE" xr:uid="{00000000-0004-0000-1100-000004000000}"/>
    <hyperlink ref="F133:G133" location="INDICE!A1" display="IR AL INDICE" xr:uid="{00000000-0004-0000-1100-000005000000}"/>
    <hyperlink ref="F108:G108" location="'7.3 PLAN OBJ'!A1" display="IR AL INICIO" xr:uid="{00000000-0004-0000-1100-000006000000}"/>
    <hyperlink ref="F82:G82" location="'7.3 PLAN OBJ'!A1" display="IR AL INICIO" xr:uid="{00000000-0004-0000-1100-000007000000}"/>
    <hyperlink ref="F55:G55" location="'7.3 PLAN OBJ'!A1" display="IR AL INICIO" xr:uid="{00000000-0004-0000-1100-000008000000}"/>
    <hyperlink ref="F29:G29" location="'7.3 PLAN OBJ'!A1" display="IR AL INICIO" xr:uid="{00000000-0004-0000-1100-000009000000}"/>
    <hyperlink ref="F2:G2" location="'7.3 PLAN OBJ'!A134" display="IR AL FINAL" xr:uid="{00000000-0004-0000-1100-00000A000000}"/>
    <hyperlink ref="F30:G30" location="'7.3 PLAN OBJ'!A134" display="IR AL FINAL" xr:uid="{00000000-0004-0000-1100-00000B000000}"/>
    <hyperlink ref="F56:G56" location="'7.3 PLAN OBJ'!A134" display="IR AL FINAL" xr:uid="{00000000-0004-0000-1100-00000C000000}"/>
    <hyperlink ref="F83:G83" location="'7.3 PLAN OBJ'!A134" display="IR AL FINAL" xr:uid="{00000000-0004-0000-1100-00000D000000}"/>
  </hyperlinks>
  <pageMargins left="0.7" right="0.7" top="0.75" bottom="0.75" header="0.3" footer="0.3"/>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sheetPr>
    <tabColor rgb="FF92D050"/>
  </sheetPr>
  <dimension ref="A1:G142"/>
  <sheetViews>
    <sheetView workbookViewId="0">
      <selection activeCell="G1" sqref="G1"/>
    </sheetView>
  </sheetViews>
  <sheetFormatPr baseColWidth="10" defaultRowHeight="14.5" x14ac:dyDescent="0.35"/>
  <cols>
    <col min="2" max="2" width="30.54296875" customWidth="1"/>
    <col min="3" max="3" width="18.7265625" customWidth="1"/>
    <col min="4" max="4" width="21.7265625" customWidth="1"/>
    <col min="5" max="6" width="17" customWidth="1"/>
  </cols>
  <sheetData>
    <row r="1" spans="1:7" x14ac:dyDescent="0.35">
      <c r="B1" s="1063" t="s">
        <v>1066</v>
      </c>
      <c r="C1" s="1063"/>
      <c r="D1" s="1063"/>
      <c r="E1" s="1063"/>
      <c r="F1" s="1063"/>
    </row>
    <row r="2" spans="1:7" x14ac:dyDescent="0.35">
      <c r="B2" s="1063"/>
      <c r="C2" s="1063"/>
      <c r="D2" s="1063"/>
      <c r="E2" s="1063"/>
      <c r="F2" s="1063"/>
    </row>
    <row r="3" spans="1:7" ht="15" thickBot="1" x14ac:dyDescent="0.4"/>
    <row r="4" spans="1:7" ht="15.5" thickTop="1" thickBot="1" x14ac:dyDescent="0.4">
      <c r="B4" t="s">
        <v>1057</v>
      </c>
      <c r="C4" s="896">
        <f>INDICE!I1</f>
        <v>0</v>
      </c>
      <c r="D4" s="896"/>
      <c r="E4" s="896"/>
      <c r="F4" s="848" t="s">
        <v>1070</v>
      </c>
      <c r="G4" s="849"/>
    </row>
    <row r="5" spans="1:7" ht="15.5" thickTop="1" thickBot="1" x14ac:dyDescent="0.4">
      <c r="F5" s="838" t="s">
        <v>1069</v>
      </c>
      <c r="G5" s="839"/>
    </row>
    <row r="6" spans="1:7" ht="53" thickTop="1" x14ac:dyDescent="0.35">
      <c r="A6" s="458" t="s">
        <v>829</v>
      </c>
      <c r="B6" s="459" t="str">
        <f>'7.3 PLAN OBJ'!B6:C6</f>
        <v>Uno</v>
      </c>
      <c r="C6" s="460" t="s">
        <v>831</v>
      </c>
      <c r="D6" s="1646"/>
      <c r="E6" s="1647"/>
      <c r="F6" s="1647"/>
      <c r="G6" s="1648"/>
    </row>
    <row r="7" spans="1:7" ht="16" x14ac:dyDescent="0.35">
      <c r="A7" s="1644" t="s">
        <v>840</v>
      </c>
      <c r="B7" s="1645"/>
      <c r="C7" s="445"/>
      <c r="D7" s="446"/>
      <c r="E7" s="447"/>
      <c r="F7" s="449"/>
      <c r="G7" s="448"/>
    </row>
    <row r="8" spans="1:7" ht="16" x14ac:dyDescent="0.35">
      <c r="A8" s="1644" t="s">
        <v>841</v>
      </c>
      <c r="B8" s="1645"/>
      <c r="C8" s="445"/>
      <c r="D8" s="446"/>
      <c r="E8" s="447"/>
      <c r="F8" s="449"/>
      <c r="G8" s="448"/>
    </row>
    <row r="9" spans="1:7" ht="16" x14ac:dyDescent="0.35">
      <c r="A9" s="450"/>
      <c r="B9" s="450"/>
      <c r="C9" s="450"/>
      <c r="D9" s="450"/>
      <c r="E9" s="450"/>
      <c r="F9" s="450"/>
      <c r="G9" s="450"/>
    </row>
    <row r="10" spans="1:7" ht="16" x14ac:dyDescent="0.35">
      <c r="A10" s="1649" t="s">
        <v>842</v>
      </c>
      <c r="B10" s="1649"/>
      <c r="C10" s="451" t="s">
        <v>843</v>
      </c>
      <c r="D10" s="451" t="s">
        <v>844</v>
      </c>
      <c r="E10" s="451" t="s">
        <v>845</v>
      </c>
      <c r="F10" s="451" t="s">
        <v>847</v>
      </c>
      <c r="G10" s="451" t="s">
        <v>846</v>
      </c>
    </row>
    <row r="11" spans="1:7" ht="30" customHeight="1" x14ac:dyDescent="0.45">
      <c r="A11" s="452">
        <v>1</v>
      </c>
      <c r="B11" s="453"/>
      <c r="C11" s="454"/>
      <c r="D11" s="455"/>
      <c r="E11" s="456"/>
      <c r="F11" s="456"/>
      <c r="G11" s="457"/>
    </row>
    <row r="12" spans="1:7" ht="30" customHeight="1" x14ac:dyDescent="0.45">
      <c r="A12" s="452">
        <f>A11+1</f>
        <v>2</v>
      </c>
      <c r="B12" s="453"/>
      <c r="C12" s="454"/>
      <c r="D12" s="455"/>
      <c r="E12" s="456"/>
      <c r="F12" s="456"/>
      <c r="G12" s="457"/>
    </row>
    <row r="13" spans="1:7" ht="30" customHeight="1" x14ac:dyDescent="0.45">
      <c r="A13" s="452">
        <f t="shared" ref="A13:A30" si="0">A12+1</f>
        <v>3</v>
      </c>
      <c r="B13" s="453"/>
      <c r="C13" s="454"/>
      <c r="D13" s="455"/>
      <c r="E13" s="456"/>
      <c r="F13" s="456"/>
      <c r="G13" s="457"/>
    </row>
    <row r="14" spans="1:7" ht="30" customHeight="1" x14ac:dyDescent="0.45">
      <c r="A14" s="452">
        <f t="shared" si="0"/>
        <v>4</v>
      </c>
      <c r="B14" s="453"/>
      <c r="C14" s="454"/>
      <c r="D14" s="455"/>
      <c r="E14" s="456"/>
      <c r="F14" s="456"/>
      <c r="G14" s="457"/>
    </row>
    <row r="15" spans="1:7" ht="30" customHeight="1" x14ac:dyDescent="0.45">
      <c r="A15" s="452">
        <f t="shared" si="0"/>
        <v>5</v>
      </c>
      <c r="B15" s="453"/>
      <c r="C15" s="454"/>
      <c r="D15" s="455"/>
      <c r="E15" s="456"/>
      <c r="F15" s="456"/>
      <c r="G15" s="457"/>
    </row>
    <row r="16" spans="1:7" ht="30" customHeight="1" x14ac:dyDescent="0.45">
      <c r="A16" s="452">
        <f t="shared" si="0"/>
        <v>6</v>
      </c>
      <c r="B16" s="453"/>
      <c r="C16" s="454"/>
      <c r="D16" s="455"/>
      <c r="E16" s="456"/>
      <c r="F16" s="456"/>
      <c r="G16" s="457"/>
    </row>
    <row r="17" spans="1:7" ht="30" customHeight="1" x14ac:dyDescent="0.45">
      <c r="A17" s="452">
        <f t="shared" si="0"/>
        <v>7</v>
      </c>
      <c r="B17" s="453"/>
      <c r="C17" s="454"/>
      <c r="D17" s="455"/>
      <c r="E17" s="456"/>
      <c r="F17" s="456"/>
      <c r="G17" s="457"/>
    </row>
    <row r="18" spans="1:7" ht="30" customHeight="1" x14ac:dyDescent="0.45">
      <c r="A18" s="452">
        <f t="shared" si="0"/>
        <v>8</v>
      </c>
      <c r="B18" s="453"/>
      <c r="C18" s="454"/>
      <c r="D18" s="455"/>
      <c r="E18" s="456"/>
      <c r="F18" s="456"/>
      <c r="G18" s="457"/>
    </row>
    <row r="19" spans="1:7" ht="30" customHeight="1" x14ac:dyDescent="0.45">
      <c r="A19" s="452">
        <f t="shared" si="0"/>
        <v>9</v>
      </c>
      <c r="B19" s="453"/>
      <c r="C19" s="454"/>
      <c r="D19" s="455"/>
      <c r="E19" s="456"/>
      <c r="F19" s="456"/>
      <c r="G19" s="457"/>
    </row>
    <row r="20" spans="1:7" ht="30" customHeight="1" x14ac:dyDescent="0.45">
      <c r="A20" s="452">
        <f t="shared" si="0"/>
        <v>10</v>
      </c>
      <c r="B20" s="453"/>
      <c r="C20" s="454"/>
      <c r="D20" s="455"/>
      <c r="E20" s="456"/>
      <c r="F20" s="456"/>
      <c r="G20" s="457"/>
    </row>
    <row r="21" spans="1:7" ht="30" customHeight="1" x14ac:dyDescent="0.45">
      <c r="A21" s="452">
        <f t="shared" si="0"/>
        <v>11</v>
      </c>
      <c r="B21" s="453"/>
      <c r="C21" s="454"/>
      <c r="D21" s="455"/>
      <c r="E21" s="456"/>
      <c r="F21" s="456"/>
      <c r="G21" s="457"/>
    </row>
    <row r="22" spans="1:7" ht="30" customHeight="1" x14ac:dyDescent="0.45">
      <c r="A22" s="452">
        <f t="shared" si="0"/>
        <v>12</v>
      </c>
      <c r="B22" s="453"/>
      <c r="C22" s="454"/>
      <c r="D22" s="455"/>
      <c r="E22" s="456"/>
      <c r="F22" s="456"/>
      <c r="G22" s="457"/>
    </row>
    <row r="23" spans="1:7" ht="30" customHeight="1" x14ac:dyDescent="0.45">
      <c r="A23" s="452">
        <f t="shared" si="0"/>
        <v>13</v>
      </c>
      <c r="B23" s="453"/>
      <c r="C23" s="454"/>
      <c r="D23" s="455"/>
      <c r="E23" s="456"/>
      <c r="F23" s="456"/>
      <c r="G23" s="457"/>
    </row>
    <row r="24" spans="1:7" ht="30" customHeight="1" x14ac:dyDescent="0.45">
      <c r="A24" s="452">
        <f t="shared" si="0"/>
        <v>14</v>
      </c>
      <c r="B24" s="453"/>
      <c r="C24" s="454"/>
      <c r="D24" s="455"/>
      <c r="E24" s="456"/>
      <c r="F24" s="456"/>
      <c r="G24" s="457"/>
    </row>
    <row r="25" spans="1:7" ht="30" customHeight="1" x14ac:dyDescent="0.45">
      <c r="A25" s="452">
        <f t="shared" si="0"/>
        <v>15</v>
      </c>
      <c r="B25" s="453"/>
      <c r="C25" s="454"/>
      <c r="D25" s="455"/>
      <c r="E25" s="456"/>
      <c r="F25" s="456"/>
      <c r="G25" s="457"/>
    </row>
    <row r="26" spans="1:7" ht="30" customHeight="1" x14ac:dyDescent="0.45">
      <c r="A26" s="452">
        <f t="shared" si="0"/>
        <v>16</v>
      </c>
      <c r="B26" s="453"/>
      <c r="C26" s="454"/>
      <c r="D26" s="455"/>
      <c r="E26" s="456"/>
      <c r="F26" s="456"/>
      <c r="G26" s="457"/>
    </row>
    <row r="27" spans="1:7" ht="30" customHeight="1" x14ac:dyDescent="0.45">
      <c r="A27" s="452">
        <f t="shared" si="0"/>
        <v>17</v>
      </c>
      <c r="B27" s="453"/>
      <c r="C27" s="454"/>
      <c r="D27" s="455"/>
      <c r="E27" s="456"/>
      <c r="F27" s="456"/>
      <c r="G27" s="457"/>
    </row>
    <row r="28" spans="1:7" ht="30" customHeight="1" x14ac:dyDescent="0.45">
      <c r="A28" s="452">
        <f t="shared" si="0"/>
        <v>18</v>
      </c>
      <c r="B28" s="453"/>
      <c r="C28" s="454"/>
      <c r="D28" s="455"/>
      <c r="E28" s="456"/>
      <c r="F28" s="456"/>
      <c r="G28" s="457"/>
    </row>
    <row r="29" spans="1:7" ht="30" customHeight="1" x14ac:dyDescent="0.45">
      <c r="A29" s="452">
        <f t="shared" si="0"/>
        <v>19</v>
      </c>
      <c r="B29" s="453"/>
      <c r="C29" s="454"/>
      <c r="D29" s="455"/>
      <c r="E29" s="456"/>
      <c r="F29" s="456"/>
      <c r="G29" s="457"/>
    </row>
    <row r="30" spans="1:7" ht="30" customHeight="1" thickBot="1" x14ac:dyDescent="0.5">
      <c r="A30" s="452">
        <f t="shared" si="0"/>
        <v>20</v>
      </c>
      <c r="B30" s="453"/>
      <c r="C30" s="454"/>
      <c r="D30" s="455"/>
      <c r="E30" s="456"/>
      <c r="F30" s="630"/>
      <c r="G30" s="631"/>
    </row>
    <row r="31" spans="1:7" ht="17.5" customHeight="1" thickTop="1" thickBot="1" x14ac:dyDescent="0.5">
      <c r="A31" s="629"/>
      <c r="B31" s="624"/>
      <c r="C31" s="626"/>
      <c r="D31" s="627"/>
      <c r="E31" s="628"/>
      <c r="F31" s="848" t="s">
        <v>1070</v>
      </c>
      <c r="G31" s="849"/>
    </row>
    <row r="32" spans="1:7" ht="17.5" customHeight="1" thickTop="1" thickBot="1" x14ac:dyDescent="0.5">
      <c r="A32" s="629"/>
      <c r="B32" s="624"/>
      <c r="C32" s="626"/>
      <c r="D32" s="627"/>
      <c r="E32" s="628"/>
      <c r="F32" s="1642" t="s">
        <v>1071</v>
      </c>
      <c r="G32" s="1643"/>
    </row>
    <row r="33" spans="1:7" ht="17.149999999999999" customHeight="1" thickTop="1" thickBot="1" x14ac:dyDescent="0.4">
      <c r="F33" s="838" t="s">
        <v>1069</v>
      </c>
      <c r="G33" s="839"/>
    </row>
    <row r="34" spans="1:7" ht="53" thickTop="1" x14ac:dyDescent="0.35">
      <c r="A34" s="458" t="s">
        <v>829</v>
      </c>
      <c r="B34" s="459" t="str">
        <f>'7.3 PLAN OBJ'!B32:C32</f>
        <v>Dos</v>
      </c>
      <c r="C34" s="460" t="s">
        <v>831</v>
      </c>
      <c r="D34" s="1646"/>
      <c r="E34" s="1647"/>
      <c r="F34" s="1647"/>
      <c r="G34" s="1648"/>
    </row>
    <row r="35" spans="1:7" ht="16" x14ac:dyDescent="0.35">
      <c r="A35" s="1644" t="s">
        <v>840</v>
      </c>
      <c r="B35" s="1645"/>
      <c r="C35" s="445"/>
      <c r="D35" s="446"/>
      <c r="E35" s="447"/>
      <c r="F35" s="449"/>
      <c r="G35" s="448"/>
    </row>
    <row r="36" spans="1:7" ht="16" x14ac:dyDescent="0.35">
      <c r="A36" s="1644" t="s">
        <v>841</v>
      </c>
      <c r="B36" s="1645"/>
      <c r="C36" s="445"/>
      <c r="D36" s="446"/>
      <c r="E36" s="447"/>
      <c r="F36" s="449"/>
      <c r="G36" s="448"/>
    </row>
    <row r="37" spans="1:7" ht="16" x14ac:dyDescent="0.35">
      <c r="A37" s="450"/>
      <c r="B37" s="450"/>
      <c r="C37" s="450"/>
      <c r="D37" s="450"/>
      <c r="E37" s="450"/>
      <c r="F37" s="450"/>
      <c r="G37" s="450"/>
    </row>
    <row r="38" spans="1:7" ht="16" x14ac:dyDescent="0.35">
      <c r="A38" s="1649" t="s">
        <v>842</v>
      </c>
      <c r="B38" s="1649"/>
      <c r="C38" s="451" t="s">
        <v>843</v>
      </c>
      <c r="D38" s="451" t="s">
        <v>844</v>
      </c>
      <c r="E38" s="451" t="s">
        <v>845</v>
      </c>
      <c r="F38" s="451" t="s">
        <v>847</v>
      </c>
      <c r="G38" s="451" t="s">
        <v>846</v>
      </c>
    </row>
    <row r="39" spans="1:7" ht="30" customHeight="1" x14ac:dyDescent="0.45">
      <c r="A39" s="452">
        <v>1</v>
      </c>
      <c r="B39" s="453"/>
      <c r="C39" s="454"/>
      <c r="D39" s="455"/>
      <c r="E39" s="456"/>
      <c r="F39" s="456"/>
      <c r="G39" s="457"/>
    </row>
    <row r="40" spans="1:7" ht="30" customHeight="1" x14ac:dyDescent="0.45">
      <c r="A40" s="452">
        <f>A39+1</f>
        <v>2</v>
      </c>
      <c r="B40" s="453"/>
      <c r="C40" s="454"/>
      <c r="D40" s="455"/>
      <c r="E40" s="456"/>
      <c r="F40" s="456"/>
      <c r="G40" s="457"/>
    </row>
    <row r="41" spans="1:7" ht="30" customHeight="1" x14ac:dyDescent="0.45">
      <c r="A41" s="452">
        <f t="shared" ref="A41:A58" si="1">A40+1</f>
        <v>3</v>
      </c>
      <c r="B41" s="453"/>
      <c r="C41" s="454"/>
      <c r="D41" s="455"/>
      <c r="E41" s="456"/>
      <c r="F41" s="456"/>
      <c r="G41" s="457"/>
    </row>
    <row r="42" spans="1:7" ht="30" customHeight="1" x14ac:dyDescent="0.45">
      <c r="A42" s="452">
        <f t="shared" si="1"/>
        <v>4</v>
      </c>
      <c r="B42" s="453"/>
      <c r="C42" s="454"/>
      <c r="D42" s="455"/>
      <c r="E42" s="456"/>
      <c r="F42" s="456"/>
      <c r="G42" s="457"/>
    </row>
    <row r="43" spans="1:7" ht="30" customHeight="1" x14ac:dyDescent="0.45">
      <c r="A43" s="452">
        <f t="shared" si="1"/>
        <v>5</v>
      </c>
      <c r="B43" s="453"/>
      <c r="C43" s="454"/>
      <c r="D43" s="455"/>
      <c r="E43" s="456"/>
      <c r="F43" s="456"/>
      <c r="G43" s="457"/>
    </row>
    <row r="44" spans="1:7" ht="30" customHeight="1" x14ac:dyDescent="0.45">
      <c r="A44" s="452">
        <f t="shared" si="1"/>
        <v>6</v>
      </c>
      <c r="B44" s="453"/>
      <c r="C44" s="454"/>
      <c r="D44" s="455"/>
      <c r="E44" s="456"/>
      <c r="F44" s="456"/>
      <c r="G44" s="457"/>
    </row>
    <row r="45" spans="1:7" ht="30" customHeight="1" x14ac:dyDescent="0.45">
      <c r="A45" s="452">
        <f t="shared" si="1"/>
        <v>7</v>
      </c>
      <c r="B45" s="453"/>
      <c r="C45" s="454"/>
      <c r="D45" s="455"/>
      <c r="E45" s="456"/>
      <c r="F45" s="456"/>
      <c r="G45" s="457"/>
    </row>
    <row r="46" spans="1:7" ht="30" customHeight="1" x14ac:dyDescent="0.45">
      <c r="A46" s="452">
        <f t="shared" si="1"/>
        <v>8</v>
      </c>
      <c r="B46" s="453"/>
      <c r="C46" s="454"/>
      <c r="D46" s="455"/>
      <c r="E46" s="456"/>
      <c r="F46" s="456"/>
      <c r="G46" s="457"/>
    </row>
    <row r="47" spans="1:7" ht="30" customHeight="1" x14ac:dyDescent="0.45">
      <c r="A47" s="452">
        <f t="shared" si="1"/>
        <v>9</v>
      </c>
      <c r="B47" s="453"/>
      <c r="C47" s="454"/>
      <c r="D47" s="455"/>
      <c r="E47" s="456"/>
      <c r="F47" s="456"/>
      <c r="G47" s="457"/>
    </row>
    <row r="48" spans="1:7" ht="30" customHeight="1" x14ac:dyDescent="0.45">
      <c r="A48" s="452">
        <f t="shared" si="1"/>
        <v>10</v>
      </c>
      <c r="B48" s="453"/>
      <c r="C48" s="454"/>
      <c r="D48" s="455"/>
      <c r="E48" s="456"/>
      <c r="F48" s="456"/>
      <c r="G48" s="457"/>
    </row>
    <row r="49" spans="1:7" ht="30" customHeight="1" x14ac:dyDescent="0.45">
      <c r="A49" s="452">
        <f t="shared" si="1"/>
        <v>11</v>
      </c>
      <c r="B49" s="453"/>
      <c r="C49" s="454"/>
      <c r="D49" s="455"/>
      <c r="E49" s="456"/>
      <c r="F49" s="456"/>
      <c r="G49" s="457"/>
    </row>
    <row r="50" spans="1:7" ht="30" customHeight="1" x14ac:dyDescent="0.45">
      <c r="A50" s="452">
        <f t="shared" si="1"/>
        <v>12</v>
      </c>
      <c r="B50" s="453"/>
      <c r="C50" s="454"/>
      <c r="D50" s="455"/>
      <c r="E50" s="456"/>
      <c r="F50" s="456"/>
      <c r="G50" s="457"/>
    </row>
    <row r="51" spans="1:7" ht="30" customHeight="1" x14ac:dyDescent="0.45">
      <c r="A51" s="452">
        <f t="shared" si="1"/>
        <v>13</v>
      </c>
      <c r="B51" s="453"/>
      <c r="C51" s="454"/>
      <c r="D51" s="455"/>
      <c r="E51" s="456"/>
      <c r="F51" s="456"/>
      <c r="G51" s="457"/>
    </row>
    <row r="52" spans="1:7" ht="30" customHeight="1" x14ac:dyDescent="0.45">
      <c r="A52" s="452">
        <f t="shared" si="1"/>
        <v>14</v>
      </c>
      <c r="B52" s="453"/>
      <c r="C52" s="454"/>
      <c r="D52" s="455"/>
      <c r="E52" s="456"/>
      <c r="F52" s="456"/>
      <c r="G52" s="457"/>
    </row>
    <row r="53" spans="1:7" ht="30" customHeight="1" x14ac:dyDescent="0.45">
      <c r="A53" s="452">
        <f t="shared" si="1"/>
        <v>15</v>
      </c>
      <c r="B53" s="453"/>
      <c r="C53" s="454"/>
      <c r="D53" s="455"/>
      <c r="E53" s="456"/>
      <c r="F53" s="456"/>
      <c r="G53" s="457"/>
    </row>
    <row r="54" spans="1:7" ht="30" customHeight="1" x14ac:dyDescent="0.45">
      <c r="A54" s="452">
        <f t="shared" si="1"/>
        <v>16</v>
      </c>
      <c r="B54" s="453"/>
      <c r="C54" s="454"/>
      <c r="D54" s="455"/>
      <c r="E54" s="456"/>
      <c r="F54" s="456"/>
      <c r="G54" s="457"/>
    </row>
    <row r="55" spans="1:7" ht="30" customHeight="1" x14ac:dyDescent="0.45">
      <c r="A55" s="452">
        <f t="shared" si="1"/>
        <v>17</v>
      </c>
      <c r="B55" s="453"/>
      <c r="C55" s="454"/>
      <c r="D55" s="455"/>
      <c r="E55" s="456"/>
      <c r="F55" s="456"/>
      <c r="G55" s="457"/>
    </row>
    <row r="56" spans="1:7" ht="30" customHeight="1" x14ac:dyDescent="0.45">
      <c r="A56" s="452">
        <f t="shared" si="1"/>
        <v>18</v>
      </c>
      <c r="B56" s="453"/>
      <c r="C56" s="454"/>
      <c r="D56" s="455"/>
      <c r="E56" s="456"/>
      <c r="F56" s="456"/>
      <c r="G56" s="457"/>
    </row>
    <row r="57" spans="1:7" ht="30" customHeight="1" x14ac:dyDescent="0.45">
      <c r="A57" s="452">
        <f t="shared" si="1"/>
        <v>19</v>
      </c>
      <c r="B57" s="453"/>
      <c r="C57" s="454"/>
      <c r="D57" s="455"/>
      <c r="E57" s="456"/>
      <c r="F57" s="456"/>
      <c r="G57" s="457"/>
    </row>
    <row r="58" spans="1:7" ht="30" customHeight="1" thickBot="1" x14ac:dyDescent="0.5">
      <c r="A58" s="452">
        <f t="shared" si="1"/>
        <v>20</v>
      </c>
      <c r="B58" s="453"/>
      <c r="C58" s="454"/>
      <c r="D58" s="455"/>
      <c r="E58" s="456"/>
      <c r="F58" s="630"/>
      <c r="G58" s="631"/>
    </row>
    <row r="59" spans="1:7" ht="16.5" customHeight="1" thickTop="1" thickBot="1" x14ac:dyDescent="0.5">
      <c r="A59" s="629"/>
      <c r="B59" s="624"/>
      <c r="C59" s="626"/>
      <c r="D59" s="627"/>
      <c r="E59" s="628"/>
      <c r="F59" s="848" t="s">
        <v>1070</v>
      </c>
      <c r="G59" s="849"/>
    </row>
    <row r="60" spans="1:7" ht="16.5" customHeight="1" thickTop="1" thickBot="1" x14ac:dyDescent="0.5">
      <c r="A60" s="629"/>
      <c r="B60" s="624"/>
      <c r="C60" s="626"/>
      <c r="D60" s="627"/>
      <c r="E60" s="628"/>
      <c r="F60" s="1642" t="s">
        <v>1071</v>
      </c>
      <c r="G60" s="1643"/>
    </row>
    <row r="61" spans="1:7" ht="15.5" thickTop="1" thickBot="1" x14ac:dyDescent="0.4">
      <c r="F61" s="838" t="s">
        <v>1069</v>
      </c>
      <c r="G61" s="839"/>
    </row>
    <row r="62" spans="1:7" ht="53" thickTop="1" x14ac:dyDescent="0.35">
      <c r="A62" s="458" t="s">
        <v>829</v>
      </c>
      <c r="B62" s="459" t="str">
        <f>'7.3 PLAN OBJ'!B58:C58</f>
        <v>Tres</v>
      </c>
      <c r="C62" s="460" t="s">
        <v>831</v>
      </c>
      <c r="D62" s="1646"/>
      <c r="E62" s="1647"/>
      <c r="F62" s="1647"/>
      <c r="G62" s="1648"/>
    </row>
    <row r="63" spans="1:7" ht="16" x14ac:dyDescent="0.35">
      <c r="A63" s="1644" t="s">
        <v>840</v>
      </c>
      <c r="B63" s="1645"/>
      <c r="C63" s="445"/>
      <c r="D63" s="446"/>
      <c r="E63" s="447"/>
      <c r="F63" s="449"/>
      <c r="G63" s="448"/>
    </row>
    <row r="64" spans="1:7" ht="16" x14ac:dyDescent="0.35">
      <c r="A64" s="1644" t="s">
        <v>841</v>
      </c>
      <c r="B64" s="1645"/>
      <c r="C64" s="445"/>
      <c r="D64" s="446"/>
      <c r="E64" s="447"/>
      <c r="F64" s="449"/>
      <c r="G64" s="448"/>
    </row>
    <row r="65" spans="1:7" ht="16" x14ac:dyDescent="0.35">
      <c r="A65" s="450"/>
      <c r="B65" s="450"/>
      <c r="C65" s="450"/>
      <c r="D65" s="450"/>
      <c r="E65" s="450"/>
      <c r="F65" s="450"/>
      <c r="G65" s="450"/>
    </row>
    <row r="66" spans="1:7" ht="16" x14ac:dyDescent="0.35">
      <c r="A66" s="1649" t="s">
        <v>842</v>
      </c>
      <c r="B66" s="1649"/>
      <c r="C66" s="451" t="s">
        <v>843</v>
      </c>
      <c r="D66" s="451" t="s">
        <v>844</v>
      </c>
      <c r="E66" s="451" t="s">
        <v>845</v>
      </c>
      <c r="F66" s="451" t="s">
        <v>847</v>
      </c>
      <c r="G66" s="451" t="s">
        <v>846</v>
      </c>
    </row>
    <row r="67" spans="1:7" ht="30" customHeight="1" x14ac:dyDescent="0.45">
      <c r="A67" s="452">
        <v>1</v>
      </c>
      <c r="B67" s="453"/>
      <c r="C67" s="454"/>
      <c r="D67" s="455"/>
      <c r="E67" s="456"/>
      <c r="F67" s="456"/>
      <c r="G67" s="457"/>
    </row>
    <row r="68" spans="1:7" ht="30" customHeight="1" x14ac:dyDescent="0.45">
      <c r="A68" s="452">
        <f>A67+1</f>
        <v>2</v>
      </c>
      <c r="B68" s="453"/>
      <c r="C68" s="454"/>
      <c r="D68" s="455"/>
      <c r="E68" s="456"/>
      <c r="F68" s="456"/>
      <c r="G68" s="457"/>
    </row>
    <row r="69" spans="1:7" ht="30" customHeight="1" x14ac:dyDescent="0.45">
      <c r="A69" s="452">
        <f t="shared" ref="A69:A86" si="2">A68+1</f>
        <v>3</v>
      </c>
      <c r="B69" s="453"/>
      <c r="C69" s="454"/>
      <c r="D69" s="455"/>
      <c r="E69" s="456"/>
      <c r="F69" s="456"/>
      <c r="G69" s="457"/>
    </row>
    <row r="70" spans="1:7" ht="30" customHeight="1" x14ac:dyDescent="0.45">
      <c r="A70" s="452">
        <f t="shared" si="2"/>
        <v>4</v>
      </c>
      <c r="B70" s="453"/>
      <c r="C70" s="454"/>
      <c r="D70" s="455"/>
      <c r="E70" s="456"/>
      <c r="F70" s="456"/>
      <c r="G70" s="457"/>
    </row>
    <row r="71" spans="1:7" ht="30" customHeight="1" x14ac:dyDescent="0.45">
      <c r="A71" s="452">
        <f t="shared" si="2"/>
        <v>5</v>
      </c>
      <c r="B71" s="453"/>
      <c r="C71" s="454"/>
      <c r="D71" s="455"/>
      <c r="E71" s="456"/>
      <c r="F71" s="456"/>
      <c r="G71" s="457"/>
    </row>
    <row r="72" spans="1:7" ht="30" customHeight="1" x14ac:dyDescent="0.45">
      <c r="A72" s="452">
        <f t="shared" si="2"/>
        <v>6</v>
      </c>
      <c r="B72" s="453"/>
      <c r="C72" s="454"/>
      <c r="D72" s="455"/>
      <c r="E72" s="456"/>
      <c r="F72" s="456"/>
      <c r="G72" s="457"/>
    </row>
    <row r="73" spans="1:7" ht="30" customHeight="1" x14ac:dyDescent="0.45">
      <c r="A73" s="452">
        <f t="shared" si="2"/>
        <v>7</v>
      </c>
      <c r="B73" s="453"/>
      <c r="C73" s="454"/>
      <c r="D73" s="455"/>
      <c r="E73" s="456"/>
      <c r="F73" s="456"/>
      <c r="G73" s="457"/>
    </row>
    <row r="74" spans="1:7" ht="30" customHeight="1" x14ac:dyDescent="0.45">
      <c r="A74" s="452">
        <f t="shared" si="2"/>
        <v>8</v>
      </c>
      <c r="B74" s="453"/>
      <c r="C74" s="454"/>
      <c r="D74" s="455"/>
      <c r="E74" s="456"/>
      <c r="F74" s="456"/>
      <c r="G74" s="457"/>
    </row>
    <row r="75" spans="1:7" ht="30" customHeight="1" x14ac:dyDescent="0.45">
      <c r="A75" s="452">
        <f t="shared" si="2"/>
        <v>9</v>
      </c>
      <c r="B75" s="453"/>
      <c r="C75" s="454"/>
      <c r="D75" s="455"/>
      <c r="E75" s="456"/>
      <c r="F75" s="456"/>
      <c r="G75" s="457"/>
    </row>
    <row r="76" spans="1:7" ht="30" customHeight="1" x14ac:dyDescent="0.45">
      <c r="A76" s="452">
        <f t="shared" si="2"/>
        <v>10</v>
      </c>
      <c r="B76" s="453"/>
      <c r="C76" s="454"/>
      <c r="D76" s="455"/>
      <c r="E76" s="456"/>
      <c r="F76" s="456"/>
      <c r="G76" s="457"/>
    </row>
    <row r="77" spans="1:7" ht="30" customHeight="1" x14ac:dyDescent="0.45">
      <c r="A77" s="452">
        <f t="shared" si="2"/>
        <v>11</v>
      </c>
      <c r="B77" s="453"/>
      <c r="C77" s="454"/>
      <c r="D77" s="455"/>
      <c r="E77" s="456"/>
      <c r="F77" s="456"/>
      <c r="G77" s="457"/>
    </row>
    <row r="78" spans="1:7" ht="30" customHeight="1" x14ac:dyDescent="0.45">
      <c r="A78" s="452">
        <f t="shared" si="2"/>
        <v>12</v>
      </c>
      <c r="B78" s="453"/>
      <c r="C78" s="454"/>
      <c r="D78" s="455"/>
      <c r="E78" s="456"/>
      <c r="F78" s="456"/>
      <c r="G78" s="457"/>
    </row>
    <row r="79" spans="1:7" ht="30" customHeight="1" x14ac:dyDescent="0.45">
      <c r="A79" s="452">
        <f t="shared" si="2"/>
        <v>13</v>
      </c>
      <c r="B79" s="453"/>
      <c r="C79" s="454"/>
      <c r="D79" s="455"/>
      <c r="E79" s="456"/>
      <c r="F79" s="456"/>
      <c r="G79" s="457"/>
    </row>
    <row r="80" spans="1:7" ht="30" customHeight="1" x14ac:dyDescent="0.45">
      <c r="A80" s="452">
        <f t="shared" si="2"/>
        <v>14</v>
      </c>
      <c r="B80" s="453"/>
      <c r="C80" s="454"/>
      <c r="D80" s="455"/>
      <c r="E80" s="456"/>
      <c r="F80" s="456"/>
      <c r="G80" s="457"/>
    </row>
    <row r="81" spans="1:7" ht="30" customHeight="1" x14ac:dyDescent="0.45">
      <c r="A81" s="452">
        <f t="shared" si="2"/>
        <v>15</v>
      </c>
      <c r="B81" s="453"/>
      <c r="C81" s="454"/>
      <c r="D81" s="455"/>
      <c r="E81" s="456"/>
      <c r="F81" s="456"/>
      <c r="G81" s="457"/>
    </row>
    <row r="82" spans="1:7" ht="30" customHeight="1" x14ac:dyDescent="0.45">
      <c r="A82" s="452">
        <f t="shared" si="2"/>
        <v>16</v>
      </c>
      <c r="B82" s="453"/>
      <c r="C82" s="454"/>
      <c r="D82" s="455"/>
      <c r="E82" s="456"/>
      <c r="F82" s="456"/>
      <c r="G82" s="457"/>
    </row>
    <row r="83" spans="1:7" ht="30" customHeight="1" x14ac:dyDescent="0.45">
      <c r="A83" s="452">
        <f t="shared" si="2"/>
        <v>17</v>
      </c>
      <c r="B83" s="453"/>
      <c r="C83" s="454"/>
      <c r="D83" s="455"/>
      <c r="E83" s="456"/>
      <c r="F83" s="456"/>
      <c r="G83" s="457"/>
    </row>
    <row r="84" spans="1:7" ht="30" customHeight="1" x14ac:dyDescent="0.45">
      <c r="A84" s="452">
        <f t="shared" si="2"/>
        <v>18</v>
      </c>
      <c r="B84" s="453"/>
      <c r="C84" s="454"/>
      <c r="D84" s="455"/>
      <c r="E84" s="456"/>
      <c r="F84" s="456"/>
      <c r="G84" s="457"/>
    </row>
    <row r="85" spans="1:7" ht="30" customHeight="1" x14ac:dyDescent="0.45">
      <c r="A85" s="452">
        <f t="shared" si="2"/>
        <v>19</v>
      </c>
      <c r="B85" s="453"/>
      <c r="C85" s="454"/>
      <c r="D85" s="455"/>
      <c r="E85" s="456"/>
      <c r="F85" s="456"/>
      <c r="G85" s="457"/>
    </row>
    <row r="86" spans="1:7" ht="30" customHeight="1" thickBot="1" x14ac:dyDescent="0.5">
      <c r="A86" s="452">
        <f t="shared" si="2"/>
        <v>20</v>
      </c>
      <c r="B86" s="453"/>
      <c r="C86" s="454"/>
      <c r="D86" s="455"/>
      <c r="E86" s="456"/>
      <c r="F86" s="630"/>
      <c r="G86" s="631"/>
    </row>
    <row r="87" spans="1:7" ht="16" customHeight="1" thickTop="1" thickBot="1" x14ac:dyDescent="0.5">
      <c r="A87" s="629"/>
      <c r="B87" s="624"/>
      <c r="C87" s="626"/>
      <c r="D87" s="627"/>
      <c r="E87" s="628"/>
      <c r="F87" s="848" t="s">
        <v>1070</v>
      </c>
      <c r="G87" s="849"/>
    </row>
    <row r="88" spans="1:7" ht="16" customHeight="1" thickTop="1" thickBot="1" x14ac:dyDescent="0.5">
      <c r="A88" s="629"/>
      <c r="B88" s="624"/>
      <c r="C88" s="626"/>
      <c r="D88" s="627"/>
      <c r="E88" s="628"/>
      <c r="F88" s="1642" t="s">
        <v>1071</v>
      </c>
      <c r="G88" s="1643"/>
    </row>
    <row r="89" spans="1:7" ht="15.5" thickTop="1" thickBot="1" x14ac:dyDescent="0.4">
      <c r="F89" s="838" t="s">
        <v>1069</v>
      </c>
      <c r="G89" s="839"/>
    </row>
    <row r="90" spans="1:7" ht="53" thickTop="1" x14ac:dyDescent="0.35">
      <c r="A90" s="458" t="s">
        <v>829</v>
      </c>
      <c r="B90" s="459" t="str">
        <f>'7.3 PLAN OBJ'!B85:C85</f>
        <v>Cuatro</v>
      </c>
      <c r="C90" s="460" t="s">
        <v>831</v>
      </c>
      <c r="D90" s="1646"/>
      <c r="E90" s="1647"/>
      <c r="F90" s="1647"/>
      <c r="G90" s="1648"/>
    </row>
    <row r="91" spans="1:7" ht="16" x14ac:dyDescent="0.35">
      <c r="A91" s="1644" t="s">
        <v>840</v>
      </c>
      <c r="B91" s="1645"/>
      <c r="C91" s="445"/>
      <c r="D91" s="446"/>
      <c r="E91" s="447"/>
      <c r="F91" s="449"/>
      <c r="G91" s="448"/>
    </row>
    <row r="92" spans="1:7" ht="16" x14ac:dyDescent="0.35">
      <c r="A92" s="1644" t="s">
        <v>841</v>
      </c>
      <c r="B92" s="1645"/>
      <c r="C92" s="445"/>
      <c r="D92" s="446"/>
      <c r="E92" s="447"/>
      <c r="F92" s="449"/>
      <c r="G92" s="448"/>
    </row>
    <row r="93" spans="1:7" ht="16" x14ac:dyDescent="0.35">
      <c r="A93" s="450"/>
      <c r="B93" s="450"/>
      <c r="C93" s="450"/>
      <c r="D93" s="450"/>
      <c r="E93" s="450"/>
      <c r="F93" s="450"/>
      <c r="G93" s="450"/>
    </row>
    <row r="94" spans="1:7" ht="16" x14ac:dyDescent="0.35">
      <c r="A94" s="1649" t="s">
        <v>842</v>
      </c>
      <c r="B94" s="1649"/>
      <c r="C94" s="451" t="s">
        <v>843</v>
      </c>
      <c r="D94" s="451" t="s">
        <v>844</v>
      </c>
      <c r="E94" s="451" t="s">
        <v>845</v>
      </c>
      <c r="F94" s="451" t="s">
        <v>847</v>
      </c>
      <c r="G94" s="451" t="s">
        <v>846</v>
      </c>
    </row>
    <row r="95" spans="1:7" ht="30" customHeight="1" x14ac:dyDescent="0.45">
      <c r="A95" s="452">
        <v>1</v>
      </c>
      <c r="B95" s="453"/>
      <c r="C95" s="454"/>
      <c r="D95" s="455"/>
      <c r="E95" s="456"/>
      <c r="F95" s="456"/>
      <c r="G95" s="457"/>
    </row>
    <row r="96" spans="1:7" ht="30" customHeight="1" x14ac:dyDescent="0.45">
      <c r="A96" s="452">
        <f>A95+1</f>
        <v>2</v>
      </c>
      <c r="B96" s="453"/>
      <c r="C96" s="454"/>
      <c r="D96" s="455"/>
      <c r="E96" s="456"/>
      <c r="F96" s="456"/>
      <c r="G96" s="457"/>
    </row>
    <row r="97" spans="1:7" ht="30" customHeight="1" x14ac:dyDescent="0.45">
      <c r="A97" s="452">
        <f t="shared" ref="A97:A114" si="3">A96+1</f>
        <v>3</v>
      </c>
      <c r="B97" s="453"/>
      <c r="C97" s="454"/>
      <c r="D97" s="455"/>
      <c r="E97" s="456"/>
      <c r="F97" s="456"/>
      <c r="G97" s="457"/>
    </row>
    <row r="98" spans="1:7" ht="30" customHeight="1" x14ac:dyDescent="0.45">
      <c r="A98" s="452">
        <f t="shared" si="3"/>
        <v>4</v>
      </c>
      <c r="B98" s="453"/>
      <c r="C98" s="454"/>
      <c r="D98" s="455"/>
      <c r="E98" s="456"/>
      <c r="F98" s="456"/>
      <c r="G98" s="457"/>
    </row>
    <row r="99" spans="1:7" ht="30" customHeight="1" x14ac:dyDescent="0.45">
      <c r="A99" s="452">
        <f t="shared" si="3"/>
        <v>5</v>
      </c>
      <c r="B99" s="453"/>
      <c r="C99" s="454"/>
      <c r="D99" s="455"/>
      <c r="E99" s="456"/>
      <c r="F99" s="456"/>
      <c r="G99" s="457"/>
    </row>
    <row r="100" spans="1:7" ht="30" customHeight="1" x14ac:dyDescent="0.45">
      <c r="A100" s="452">
        <f t="shared" si="3"/>
        <v>6</v>
      </c>
      <c r="B100" s="453"/>
      <c r="C100" s="454"/>
      <c r="D100" s="455"/>
      <c r="E100" s="456"/>
      <c r="F100" s="456"/>
      <c r="G100" s="457"/>
    </row>
    <row r="101" spans="1:7" ht="30" customHeight="1" x14ac:dyDescent="0.45">
      <c r="A101" s="452">
        <f t="shared" si="3"/>
        <v>7</v>
      </c>
      <c r="B101" s="453"/>
      <c r="C101" s="454"/>
      <c r="D101" s="455"/>
      <c r="E101" s="456"/>
      <c r="F101" s="456"/>
      <c r="G101" s="457"/>
    </row>
    <row r="102" spans="1:7" ht="30" customHeight="1" x14ac:dyDescent="0.45">
      <c r="A102" s="452">
        <f t="shared" si="3"/>
        <v>8</v>
      </c>
      <c r="B102" s="453"/>
      <c r="C102" s="454"/>
      <c r="D102" s="455"/>
      <c r="E102" s="456"/>
      <c r="F102" s="456"/>
      <c r="G102" s="457"/>
    </row>
    <row r="103" spans="1:7" ht="30" customHeight="1" x14ac:dyDescent="0.45">
      <c r="A103" s="452">
        <f t="shared" si="3"/>
        <v>9</v>
      </c>
      <c r="B103" s="453"/>
      <c r="C103" s="454"/>
      <c r="D103" s="455"/>
      <c r="E103" s="456"/>
      <c r="F103" s="456"/>
      <c r="G103" s="457"/>
    </row>
    <row r="104" spans="1:7" ht="30" customHeight="1" x14ac:dyDescent="0.45">
      <c r="A104" s="452">
        <f t="shared" si="3"/>
        <v>10</v>
      </c>
      <c r="B104" s="453"/>
      <c r="C104" s="454"/>
      <c r="D104" s="455"/>
      <c r="E104" s="456"/>
      <c r="F104" s="456"/>
      <c r="G104" s="457"/>
    </row>
    <row r="105" spans="1:7" ht="30" customHeight="1" x14ac:dyDescent="0.45">
      <c r="A105" s="452">
        <f t="shared" si="3"/>
        <v>11</v>
      </c>
      <c r="B105" s="453"/>
      <c r="C105" s="454"/>
      <c r="D105" s="455"/>
      <c r="E105" s="456"/>
      <c r="F105" s="456"/>
      <c r="G105" s="457"/>
    </row>
    <row r="106" spans="1:7" ht="30" customHeight="1" x14ac:dyDescent="0.45">
      <c r="A106" s="452">
        <f t="shared" si="3"/>
        <v>12</v>
      </c>
      <c r="B106" s="453"/>
      <c r="C106" s="454"/>
      <c r="D106" s="455"/>
      <c r="E106" s="456"/>
      <c r="F106" s="456"/>
      <c r="G106" s="457"/>
    </row>
    <row r="107" spans="1:7" ht="30" customHeight="1" x14ac:dyDescent="0.45">
      <c r="A107" s="452">
        <f t="shared" si="3"/>
        <v>13</v>
      </c>
      <c r="B107" s="453"/>
      <c r="C107" s="454"/>
      <c r="D107" s="455"/>
      <c r="E107" s="456"/>
      <c r="F107" s="456"/>
      <c r="G107" s="457"/>
    </row>
    <row r="108" spans="1:7" ht="30" customHeight="1" x14ac:dyDescent="0.45">
      <c r="A108" s="452">
        <f t="shared" si="3"/>
        <v>14</v>
      </c>
      <c r="B108" s="453"/>
      <c r="C108" s="454"/>
      <c r="D108" s="455"/>
      <c r="E108" s="456"/>
      <c r="F108" s="456"/>
      <c r="G108" s="457"/>
    </row>
    <row r="109" spans="1:7" ht="30" customHeight="1" x14ac:dyDescent="0.45">
      <c r="A109" s="452">
        <f t="shared" si="3"/>
        <v>15</v>
      </c>
      <c r="B109" s="453"/>
      <c r="C109" s="454"/>
      <c r="D109" s="455"/>
      <c r="E109" s="456"/>
      <c r="F109" s="456"/>
      <c r="G109" s="457"/>
    </row>
    <row r="110" spans="1:7" ht="30" customHeight="1" x14ac:dyDescent="0.45">
      <c r="A110" s="452">
        <f t="shared" si="3"/>
        <v>16</v>
      </c>
      <c r="B110" s="453"/>
      <c r="C110" s="454"/>
      <c r="D110" s="455"/>
      <c r="E110" s="456"/>
      <c r="F110" s="456"/>
      <c r="G110" s="457"/>
    </row>
    <row r="111" spans="1:7" ht="30" customHeight="1" x14ac:dyDescent="0.45">
      <c r="A111" s="452">
        <f t="shared" si="3"/>
        <v>17</v>
      </c>
      <c r="B111" s="453"/>
      <c r="C111" s="454"/>
      <c r="D111" s="455"/>
      <c r="E111" s="456"/>
      <c r="F111" s="456"/>
      <c r="G111" s="457"/>
    </row>
    <row r="112" spans="1:7" ht="30" customHeight="1" x14ac:dyDescent="0.45">
      <c r="A112" s="452">
        <f t="shared" si="3"/>
        <v>18</v>
      </c>
      <c r="B112" s="453"/>
      <c r="C112" s="454"/>
      <c r="D112" s="455"/>
      <c r="E112" s="456"/>
      <c r="F112" s="456"/>
      <c r="G112" s="457"/>
    </row>
    <row r="113" spans="1:7" ht="30" customHeight="1" x14ac:dyDescent="0.45">
      <c r="A113" s="452">
        <f t="shared" si="3"/>
        <v>19</v>
      </c>
      <c r="B113" s="453"/>
      <c r="C113" s="454"/>
      <c r="D113" s="455"/>
      <c r="E113" s="456"/>
      <c r="F113" s="456"/>
      <c r="G113" s="457"/>
    </row>
    <row r="114" spans="1:7" ht="30" customHeight="1" thickBot="1" x14ac:dyDescent="0.5">
      <c r="A114" s="452">
        <f t="shared" si="3"/>
        <v>20</v>
      </c>
      <c r="B114" s="453"/>
      <c r="C114" s="454"/>
      <c r="D114" s="455"/>
      <c r="E114" s="456"/>
      <c r="F114" s="630"/>
      <c r="G114" s="631"/>
    </row>
    <row r="115" spans="1:7" ht="15.65" customHeight="1" thickTop="1" thickBot="1" x14ac:dyDescent="0.5">
      <c r="A115" s="629"/>
      <c r="B115" s="624"/>
      <c r="C115" s="626"/>
      <c r="D115" s="627"/>
      <c r="E115" s="628"/>
      <c r="F115" s="848" t="s">
        <v>1070</v>
      </c>
      <c r="G115" s="849"/>
    </row>
    <row r="116" spans="1:7" ht="15.65" customHeight="1" thickTop="1" thickBot="1" x14ac:dyDescent="0.5">
      <c r="A116" s="629"/>
      <c r="B116" s="624"/>
      <c r="C116" s="626"/>
      <c r="D116" s="627"/>
      <c r="E116" s="628"/>
      <c r="F116" s="1642" t="s">
        <v>1071</v>
      </c>
      <c r="G116" s="1643"/>
    </row>
    <row r="117" spans="1:7" ht="15.5" thickTop="1" thickBot="1" x14ac:dyDescent="0.4">
      <c r="F117" s="838" t="s">
        <v>1069</v>
      </c>
      <c r="G117" s="839"/>
    </row>
    <row r="118" spans="1:7" ht="53" thickTop="1" x14ac:dyDescent="0.35">
      <c r="A118" s="458" t="s">
        <v>829</v>
      </c>
      <c r="B118" s="459" t="str">
        <f>'7.3 PLAN OBJ'!B110:C110</f>
        <v>Cinco</v>
      </c>
      <c r="C118" s="460" t="s">
        <v>831</v>
      </c>
      <c r="D118" s="1646"/>
      <c r="E118" s="1647"/>
      <c r="F118" s="1647"/>
      <c r="G118" s="1648"/>
    </row>
    <row r="119" spans="1:7" ht="16" x14ac:dyDescent="0.35">
      <c r="A119" s="1644" t="s">
        <v>840</v>
      </c>
      <c r="B119" s="1645"/>
      <c r="C119" s="445"/>
      <c r="D119" s="446"/>
      <c r="E119" s="447"/>
      <c r="F119" s="449"/>
      <c r="G119" s="448"/>
    </row>
    <row r="120" spans="1:7" ht="16" x14ac:dyDescent="0.35">
      <c r="A120" s="1644" t="s">
        <v>841</v>
      </c>
      <c r="B120" s="1645"/>
      <c r="C120" s="445"/>
      <c r="D120" s="446"/>
      <c r="E120" s="447"/>
      <c r="F120" s="449"/>
      <c r="G120" s="448"/>
    </row>
    <row r="121" spans="1:7" ht="16" x14ac:dyDescent="0.35">
      <c r="A121" s="450"/>
      <c r="B121" s="450"/>
      <c r="C121" s="450"/>
      <c r="D121" s="450"/>
      <c r="E121" s="450"/>
      <c r="F121" s="450"/>
      <c r="G121" s="450"/>
    </row>
    <row r="122" spans="1:7" ht="16" x14ac:dyDescent="0.35">
      <c r="A122" s="1649" t="s">
        <v>842</v>
      </c>
      <c r="B122" s="1649"/>
      <c r="C122" s="451" t="s">
        <v>843</v>
      </c>
      <c r="D122" s="451" t="s">
        <v>844</v>
      </c>
      <c r="E122" s="451" t="s">
        <v>845</v>
      </c>
      <c r="F122" s="451" t="s">
        <v>847</v>
      </c>
      <c r="G122" s="451" t="s">
        <v>846</v>
      </c>
    </row>
    <row r="123" spans="1:7" ht="29.5" customHeight="1" x14ac:dyDescent="0.45">
      <c r="A123" s="452">
        <v>1</v>
      </c>
      <c r="B123" s="453"/>
      <c r="C123" s="454"/>
      <c r="D123" s="455"/>
      <c r="E123" s="456"/>
      <c r="F123" s="456"/>
      <c r="G123" s="457"/>
    </row>
    <row r="124" spans="1:7" ht="29.5" customHeight="1" x14ac:dyDescent="0.45">
      <c r="A124" s="452">
        <f>A123+1</f>
        <v>2</v>
      </c>
      <c r="B124" s="453"/>
      <c r="C124" s="454"/>
      <c r="D124" s="455"/>
      <c r="E124" s="456"/>
      <c r="F124" s="456"/>
      <c r="G124" s="457"/>
    </row>
    <row r="125" spans="1:7" ht="29.5" customHeight="1" x14ac:dyDescent="0.45">
      <c r="A125" s="452">
        <f t="shared" ref="A125:A142" si="4">A124+1</f>
        <v>3</v>
      </c>
      <c r="B125" s="453"/>
      <c r="C125" s="454"/>
      <c r="D125" s="455"/>
      <c r="E125" s="456"/>
      <c r="F125" s="456"/>
      <c r="G125" s="457"/>
    </row>
    <row r="126" spans="1:7" ht="29.5" customHeight="1" x14ac:dyDescent="0.45">
      <c r="A126" s="452">
        <f t="shared" si="4"/>
        <v>4</v>
      </c>
      <c r="B126" s="453"/>
      <c r="C126" s="454"/>
      <c r="D126" s="455"/>
      <c r="E126" s="456"/>
      <c r="F126" s="456"/>
      <c r="G126" s="457"/>
    </row>
    <row r="127" spans="1:7" ht="29.5" customHeight="1" x14ac:dyDescent="0.45">
      <c r="A127" s="452">
        <f t="shared" si="4"/>
        <v>5</v>
      </c>
      <c r="B127" s="453"/>
      <c r="C127" s="454"/>
      <c r="D127" s="455"/>
      <c r="E127" s="456"/>
      <c r="F127" s="456"/>
      <c r="G127" s="457"/>
    </row>
    <row r="128" spans="1:7" ht="29.5" customHeight="1" x14ac:dyDescent="0.45">
      <c r="A128" s="452">
        <f t="shared" si="4"/>
        <v>6</v>
      </c>
      <c r="B128" s="453"/>
      <c r="C128" s="454"/>
      <c r="D128" s="455"/>
      <c r="E128" s="456"/>
      <c r="F128" s="456"/>
      <c r="G128" s="457"/>
    </row>
    <row r="129" spans="1:7" ht="29.5" customHeight="1" x14ac:dyDescent="0.45">
      <c r="A129" s="452">
        <f t="shared" si="4"/>
        <v>7</v>
      </c>
      <c r="B129" s="453"/>
      <c r="C129" s="454"/>
      <c r="D129" s="455"/>
      <c r="E129" s="456"/>
      <c r="F129" s="456"/>
      <c r="G129" s="457"/>
    </row>
    <row r="130" spans="1:7" ht="29.5" customHeight="1" x14ac:dyDescent="0.45">
      <c r="A130" s="452">
        <f t="shared" si="4"/>
        <v>8</v>
      </c>
      <c r="B130" s="453"/>
      <c r="C130" s="454"/>
      <c r="D130" s="455"/>
      <c r="E130" s="456"/>
      <c r="F130" s="456"/>
      <c r="G130" s="457"/>
    </row>
    <row r="131" spans="1:7" ht="29.5" customHeight="1" x14ac:dyDescent="0.45">
      <c r="A131" s="452">
        <f t="shared" si="4"/>
        <v>9</v>
      </c>
      <c r="B131" s="453"/>
      <c r="C131" s="454"/>
      <c r="D131" s="455"/>
      <c r="E131" s="456"/>
      <c r="F131" s="456"/>
      <c r="G131" s="457"/>
    </row>
    <row r="132" spans="1:7" ht="29.5" customHeight="1" x14ac:dyDescent="0.45">
      <c r="A132" s="452">
        <f t="shared" si="4"/>
        <v>10</v>
      </c>
      <c r="B132" s="453"/>
      <c r="C132" s="454"/>
      <c r="D132" s="455"/>
      <c r="E132" s="456"/>
      <c r="F132" s="456"/>
      <c r="G132" s="457"/>
    </row>
    <row r="133" spans="1:7" ht="29.5" customHeight="1" x14ac:dyDescent="0.45">
      <c r="A133" s="452">
        <f t="shared" si="4"/>
        <v>11</v>
      </c>
      <c r="B133" s="453"/>
      <c r="C133" s="454"/>
      <c r="D133" s="455"/>
      <c r="E133" s="456"/>
      <c r="F133" s="456"/>
      <c r="G133" s="457"/>
    </row>
    <row r="134" spans="1:7" ht="29.5" customHeight="1" x14ac:dyDescent="0.45">
      <c r="A134" s="452">
        <f t="shared" si="4"/>
        <v>12</v>
      </c>
      <c r="B134" s="453"/>
      <c r="C134" s="454"/>
      <c r="D134" s="455"/>
      <c r="E134" s="456"/>
      <c r="F134" s="456"/>
      <c r="G134" s="457"/>
    </row>
    <row r="135" spans="1:7" ht="29.5" customHeight="1" x14ac:dyDescent="0.45">
      <c r="A135" s="452">
        <f t="shared" si="4"/>
        <v>13</v>
      </c>
      <c r="B135" s="453"/>
      <c r="C135" s="454"/>
      <c r="D135" s="455"/>
      <c r="E135" s="456"/>
      <c r="F135" s="456"/>
      <c r="G135" s="457"/>
    </row>
    <row r="136" spans="1:7" ht="29.5" customHeight="1" x14ac:dyDescent="0.45">
      <c r="A136" s="452">
        <f t="shared" si="4"/>
        <v>14</v>
      </c>
      <c r="B136" s="453"/>
      <c r="C136" s="454"/>
      <c r="D136" s="455"/>
      <c r="E136" s="456"/>
      <c r="F136" s="456"/>
      <c r="G136" s="457"/>
    </row>
    <row r="137" spans="1:7" ht="29.5" customHeight="1" x14ac:dyDescent="0.45">
      <c r="A137" s="452">
        <f t="shared" si="4"/>
        <v>15</v>
      </c>
      <c r="B137" s="453"/>
      <c r="C137" s="454"/>
      <c r="D137" s="455"/>
      <c r="E137" s="456"/>
      <c r="F137" s="456"/>
      <c r="G137" s="457"/>
    </row>
    <row r="138" spans="1:7" ht="29.5" customHeight="1" x14ac:dyDescent="0.45">
      <c r="A138" s="452">
        <f t="shared" si="4"/>
        <v>16</v>
      </c>
      <c r="B138" s="453"/>
      <c r="C138" s="454"/>
      <c r="D138" s="455"/>
      <c r="E138" s="456"/>
      <c r="F138" s="456"/>
      <c r="G138" s="457"/>
    </row>
    <row r="139" spans="1:7" ht="29.5" customHeight="1" x14ac:dyDescent="0.45">
      <c r="A139" s="452">
        <f t="shared" si="4"/>
        <v>17</v>
      </c>
      <c r="B139" s="453"/>
      <c r="C139" s="454"/>
      <c r="D139" s="455"/>
      <c r="E139" s="456"/>
      <c r="F139" s="456"/>
      <c r="G139" s="457"/>
    </row>
    <row r="140" spans="1:7" ht="29.5" customHeight="1" x14ac:dyDescent="0.45">
      <c r="A140" s="452">
        <f t="shared" si="4"/>
        <v>18</v>
      </c>
      <c r="B140" s="453"/>
      <c r="C140" s="454"/>
      <c r="D140" s="455"/>
      <c r="E140" s="456"/>
      <c r="F140" s="456"/>
      <c r="G140" s="457"/>
    </row>
    <row r="141" spans="1:7" ht="29.5" customHeight="1" x14ac:dyDescent="0.45">
      <c r="A141" s="452">
        <f t="shared" si="4"/>
        <v>19</v>
      </c>
      <c r="B141" s="453"/>
      <c r="C141" s="454"/>
      <c r="D141" s="455"/>
      <c r="E141" s="456"/>
      <c r="F141" s="456"/>
      <c r="G141" s="457"/>
    </row>
    <row r="142" spans="1:7" ht="29.5" customHeight="1" x14ac:dyDescent="0.45">
      <c r="A142" s="452">
        <f t="shared" si="4"/>
        <v>20</v>
      </c>
      <c r="B142" s="453"/>
      <c r="C142" s="454"/>
      <c r="D142" s="455"/>
      <c r="E142" s="456"/>
      <c r="F142" s="456"/>
      <c r="G142" s="457"/>
    </row>
  </sheetData>
  <mergeCells count="36">
    <mergeCell ref="A119:B119"/>
    <mergeCell ref="A120:B120"/>
    <mergeCell ref="A122:B122"/>
    <mergeCell ref="A66:B66"/>
    <mergeCell ref="D90:G90"/>
    <mergeCell ref="A91:B91"/>
    <mergeCell ref="A92:B92"/>
    <mergeCell ref="A94:B94"/>
    <mergeCell ref="D118:G118"/>
    <mergeCell ref="F89:G89"/>
    <mergeCell ref="F117:G117"/>
    <mergeCell ref="F87:G87"/>
    <mergeCell ref="F115:G115"/>
    <mergeCell ref="F116:G116"/>
    <mergeCell ref="F88:G88"/>
    <mergeCell ref="A64:B64"/>
    <mergeCell ref="D6:G6"/>
    <mergeCell ref="A7:B7"/>
    <mergeCell ref="A8:B8"/>
    <mergeCell ref="A10:B10"/>
    <mergeCell ref="D34:G34"/>
    <mergeCell ref="A35:B35"/>
    <mergeCell ref="A36:B36"/>
    <mergeCell ref="A38:B38"/>
    <mergeCell ref="D62:G62"/>
    <mergeCell ref="A63:B63"/>
    <mergeCell ref="B1:F2"/>
    <mergeCell ref="F5:G5"/>
    <mergeCell ref="F33:G33"/>
    <mergeCell ref="F61:G61"/>
    <mergeCell ref="C4:E4"/>
    <mergeCell ref="F4:G4"/>
    <mergeCell ref="F31:G31"/>
    <mergeCell ref="F59:G59"/>
    <mergeCell ref="F60:G60"/>
    <mergeCell ref="F32:G32"/>
  </mergeCells>
  <conditionalFormatting sqref="E11:F30 E31:E32">
    <cfRule type="dataBar" priority="8">
      <dataBar>
        <cfvo type="min"/>
        <cfvo type="max"/>
        <color theme="6" tint="0.39997558519241921"/>
      </dataBar>
    </cfRule>
  </conditionalFormatting>
  <conditionalFormatting sqref="E39:F58 E59:E60">
    <cfRule type="dataBar" priority="7">
      <dataBar>
        <cfvo type="min"/>
        <cfvo type="max"/>
        <color theme="6" tint="0.39997558519241921"/>
      </dataBar>
    </cfRule>
  </conditionalFormatting>
  <conditionalFormatting sqref="E67:F86 E87:E88">
    <cfRule type="dataBar" priority="6">
      <dataBar>
        <cfvo type="min"/>
        <cfvo type="max"/>
        <color theme="6" tint="0.39997558519241921"/>
      </dataBar>
    </cfRule>
  </conditionalFormatting>
  <conditionalFormatting sqref="E95:F114 E116:F116 E115">
    <cfRule type="dataBar" priority="5">
      <dataBar>
        <cfvo type="min"/>
        <cfvo type="max"/>
        <color theme="6" tint="0.39997558519241921"/>
      </dataBar>
    </cfRule>
  </conditionalFormatting>
  <conditionalFormatting sqref="E123:F142">
    <cfRule type="dataBar" priority="4">
      <dataBar>
        <cfvo type="min"/>
        <cfvo type="max"/>
        <color theme="6" tint="0.39997558519241921"/>
      </dataBar>
    </cfRule>
  </conditionalFormatting>
  <conditionalFormatting sqref="F88">
    <cfRule type="dataBar" priority="3">
      <dataBar>
        <cfvo type="min"/>
        <cfvo type="max"/>
        <color theme="6" tint="0.39997558519241921"/>
      </dataBar>
    </cfRule>
  </conditionalFormatting>
  <conditionalFormatting sqref="F60">
    <cfRule type="dataBar" priority="2">
      <dataBar>
        <cfvo type="min"/>
        <cfvo type="max"/>
        <color theme="6" tint="0.39997558519241921"/>
      </dataBar>
    </cfRule>
  </conditionalFormatting>
  <conditionalFormatting sqref="F32">
    <cfRule type="dataBar" priority="1">
      <dataBar>
        <cfvo type="min"/>
        <cfvo type="max"/>
        <color theme="6" tint="0.39997558519241921"/>
      </dataBar>
    </cfRule>
  </conditionalFormatting>
  <hyperlinks>
    <hyperlink ref="F5:G5" location="INDICE!A1" display="IR AL INDICE" xr:uid="{00000000-0004-0000-1200-000000000000}"/>
    <hyperlink ref="F33:G33" location="INDICE!A1" display="IR AL INDICE" xr:uid="{00000000-0004-0000-1200-000001000000}"/>
    <hyperlink ref="F61:G61" location="INDICE!A1" display="IR AL INDICE" xr:uid="{00000000-0004-0000-1200-000002000000}"/>
    <hyperlink ref="F89:G89" location="INDICE!A1" display="IR AL INDICE" xr:uid="{00000000-0004-0000-1200-000003000000}"/>
    <hyperlink ref="F117:G117" location="INDICE!A1" display="IR AL INDICE" xr:uid="{00000000-0004-0000-1200-000004000000}"/>
    <hyperlink ref="F4:G4" location="'7.4 PLAN ACTIVIDADES'!A118" display="IR AL FINAL" xr:uid="{00000000-0004-0000-1200-000005000000}"/>
    <hyperlink ref="F31:G31" location="'7.4 PLAN ACTIVIDADES'!A118" display="IR AL FINAL" xr:uid="{00000000-0004-0000-1200-000006000000}"/>
    <hyperlink ref="F59:G59" location="'7.4 PLAN ACTIVIDADES'!A118" display="IR AL FINAL" xr:uid="{00000000-0004-0000-1200-000007000000}"/>
    <hyperlink ref="F87:G87" location="'7.4 PLAN ACTIVIDADES'!A118" display="IR AL FINAL" xr:uid="{00000000-0004-0000-1200-000008000000}"/>
    <hyperlink ref="F115:G115" location="'7.4 PLAN ACTIVIDADES'!A118" display="IR AL FINAL" xr:uid="{00000000-0004-0000-1200-000009000000}"/>
    <hyperlink ref="F116:G116" location="'7.4 PLAN ACTIVIDADES'!A1" display="IR AL INICIO" xr:uid="{00000000-0004-0000-1200-00000A000000}"/>
    <hyperlink ref="F88:G88" location="'7.4 PLAN ACTIVIDADES'!A1" display="IR AL INICIO" xr:uid="{00000000-0004-0000-1200-00000B000000}"/>
    <hyperlink ref="F60:G60" location="'7.4 PLAN ACTIVIDADES'!A1" display="IR AL INICIO" xr:uid="{00000000-0004-0000-1200-00000C000000}"/>
    <hyperlink ref="F32:G32" location="'7.4 PLAN ACTIVIDADES'!A1" display="IR AL INICIO" xr:uid="{00000000-0004-0000-1200-00000D000000}"/>
  </hyperlinks>
  <pageMargins left="0.7" right="0.7" top="0.75" bottom="0.75" header="0.3" footer="0.3"/>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sheetPr>
    <tabColor rgb="FF92D050"/>
  </sheetPr>
  <dimension ref="A1:J23"/>
  <sheetViews>
    <sheetView workbookViewId="0">
      <selection activeCell="A9" sqref="A9"/>
    </sheetView>
  </sheetViews>
  <sheetFormatPr baseColWidth="10" defaultRowHeight="14.5" x14ac:dyDescent="0.35"/>
  <cols>
    <col min="1" max="1" width="3.81640625" customWidth="1"/>
    <col min="2" max="3" width="30.54296875" customWidth="1"/>
    <col min="4" max="4" width="25.7265625" customWidth="1"/>
    <col min="5" max="6" width="16.54296875" customWidth="1"/>
    <col min="7" max="7" width="12.26953125" customWidth="1"/>
    <col min="9" max="9" width="12" customWidth="1"/>
    <col min="10" max="10" width="16.54296875" customWidth="1"/>
  </cols>
  <sheetData>
    <row r="1" spans="1:10" x14ac:dyDescent="0.35">
      <c r="B1" s="1063" t="s">
        <v>1068</v>
      </c>
      <c r="C1" s="1063"/>
      <c r="D1" s="1063"/>
      <c r="E1" s="1063"/>
      <c r="F1" s="1063"/>
      <c r="G1" s="1063"/>
      <c r="H1" s="1063"/>
    </row>
    <row r="2" spans="1:10" x14ac:dyDescent="0.35">
      <c r="B2" s="1063"/>
      <c r="C2" s="1063"/>
      <c r="D2" s="1063"/>
      <c r="E2" s="1063"/>
      <c r="F2" s="1063"/>
      <c r="G2" s="1063"/>
      <c r="H2" s="1063"/>
    </row>
    <row r="3" spans="1:10" ht="15" thickBot="1" x14ac:dyDescent="0.4"/>
    <row r="4" spans="1:10" ht="15.5" thickTop="1" thickBot="1" x14ac:dyDescent="0.4">
      <c r="B4" t="s">
        <v>1057</v>
      </c>
      <c r="C4" s="1651">
        <f>INDICE!I1</f>
        <v>0</v>
      </c>
      <c r="D4" s="1651"/>
      <c r="F4" s="838" t="s">
        <v>1069</v>
      </c>
      <c r="G4" s="839"/>
    </row>
    <row r="5" spans="1:10" ht="15" thickTop="1" x14ac:dyDescent="0.35">
      <c r="B5" t="s">
        <v>878</v>
      </c>
      <c r="C5" s="896"/>
      <c r="D5" s="896"/>
    </row>
    <row r="7" spans="1:10" x14ac:dyDescent="0.35">
      <c r="A7" s="1650" t="s">
        <v>32</v>
      </c>
      <c r="B7" s="1650" t="s">
        <v>868</v>
      </c>
      <c r="C7" s="1650" t="s">
        <v>869</v>
      </c>
      <c r="D7" s="1652" t="s">
        <v>870</v>
      </c>
      <c r="E7" s="1650" t="s">
        <v>844</v>
      </c>
      <c r="F7" s="1650"/>
      <c r="G7" s="503" t="s">
        <v>871</v>
      </c>
      <c r="H7" s="1650" t="s">
        <v>872</v>
      </c>
      <c r="I7" s="1650" t="s">
        <v>873</v>
      </c>
      <c r="J7" s="1650" t="s">
        <v>874</v>
      </c>
    </row>
    <row r="8" spans="1:10" x14ac:dyDescent="0.35">
      <c r="A8" s="1650"/>
      <c r="B8" s="1650"/>
      <c r="C8" s="1650"/>
      <c r="D8" s="1652"/>
      <c r="E8" s="503" t="s">
        <v>875</v>
      </c>
      <c r="F8" s="503" t="s">
        <v>876</v>
      </c>
      <c r="G8" s="503" t="s">
        <v>877</v>
      </c>
      <c r="H8" s="1650"/>
      <c r="I8" s="1650"/>
      <c r="J8" s="1650"/>
    </row>
    <row r="9" spans="1:10" ht="48" customHeight="1" x14ac:dyDescent="0.35">
      <c r="A9" s="504">
        <v>1</v>
      </c>
      <c r="B9" s="505"/>
      <c r="C9" s="506"/>
      <c r="D9" s="507"/>
      <c r="E9" s="508"/>
      <c r="F9" s="508"/>
      <c r="G9" s="508"/>
      <c r="H9" s="508"/>
      <c r="I9" s="508"/>
      <c r="J9" s="509"/>
    </row>
    <row r="10" spans="1:10" ht="48" customHeight="1" x14ac:dyDescent="0.35">
      <c r="A10" s="504">
        <v>2</v>
      </c>
      <c r="B10" s="507"/>
      <c r="C10" s="507"/>
      <c r="D10" s="507"/>
      <c r="E10" s="508"/>
      <c r="F10" s="508"/>
      <c r="G10" s="504"/>
      <c r="H10" s="508"/>
      <c r="I10" s="508"/>
      <c r="J10" s="505"/>
    </row>
    <row r="11" spans="1:10" ht="48" customHeight="1" x14ac:dyDescent="0.35">
      <c r="A11" s="504">
        <v>3</v>
      </c>
      <c r="B11" s="507"/>
      <c r="C11" s="507"/>
      <c r="D11" s="507"/>
      <c r="E11" s="508"/>
      <c r="F11" s="508"/>
      <c r="G11" s="504"/>
      <c r="H11" s="508"/>
      <c r="I11" s="508"/>
      <c r="J11" s="505"/>
    </row>
    <row r="12" spans="1:10" ht="48" customHeight="1" x14ac:dyDescent="0.35">
      <c r="A12" s="504">
        <v>4</v>
      </c>
      <c r="B12" s="507"/>
      <c r="C12" s="507"/>
      <c r="D12" s="507"/>
      <c r="E12" s="508"/>
      <c r="F12" s="508"/>
      <c r="G12" s="508"/>
      <c r="H12" s="508"/>
      <c r="I12" s="508"/>
      <c r="J12" s="505"/>
    </row>
    <row r="13" spans="1:10" ht="48" customHeight="1" x14ac:dyDescent="0.35">
      <c r="A13" s="504">
        <v>5</v>
      </c>
      <c r="B13" s="507"/>
      <c r="C13" s="507"/>
      <c r="D13" s="507"/>
      <c r="E13" s="508"/>
      <c r="F13" s="508"/>
      <c r="G13" s="504"/>
      <c r="H13" s="508"/>
      <c r="I13" s="508"/>
      <c r="J13" s="505"/>
    </row>
    <row r="14" spans="1:10" ht="48" customHeight="1" x14ac:dyDescent="0.35">
      <c r="A14" s="504">
        <v>6</v>
      </c>
      <c r="B14" s="507"/>
      <c r="C14" s="507"/>
      <c r="D14" s="507"/>
      <c r="E14" s="508"/>
      <c r="F14" s="508"/>
      <c r="G14" s="504"/>
      <c r="H14" s="508"/>
      <c r="I14" s="508"/>
      <c r="J14" s="505"/>
    </row>
    <row r="15" spans="1:10" ht="48" customHeight="1" x14ac:dyDescent="0.35">
      <c r="A15" s="504">
        <v>7</v>
      </c>
      <c r="B15" s="507"/>
      <c r="C15" s="507"/>
      <c r="D15" s="507"/>
      <c r="E15" s="508"/>
      <c r="F15" s="508"/>
      <c r="G15" s="508"/>
      <c r="H15" s="508"/>
      <c r="I15" s="508"/>
      <c r="J15" s="505"/>
    </row>
    <row r="16" spans="1:10" ht="48" customHeight="1" x14ac:dyDescent="0.35">
      <c r="A16" s="504">
        <v>8</v>
      </c>
      <c r="B16" s="505"/>
      <c r="C16" s="506"/>
      <c r="D16" s="507"/>
      <c r="E16" s="508"/>
      <c r="F16" s="508"/>
      <c r="G16" s="508"/>
      <c r="H16" s="508"/>
      <c r="I16" s="508"/>
      <c r="J16" s="509"/>
    </row>
    <row r="17" spans="1:10" ht="48" customHeight="1" x14ac:dyDescent="0.35">
      <c r="A17" s="504">
        <v>9</v>
      </c>
      <c r="B17" s="507"/>
      <c r="C17" s="507"/>
      <c r="D17" s="507"/>
      <c r="E17" s="508"/>
      <c r="F17" s="508"/>
      <c r="G17" s="504"/>
      <c r="H17" s="508"/>
      <c r="I17" s="508"/>
      <c r="J17" s="505"/>
    </row>
    <row r="18" spans="1:10" ht="48" customHeight="1" x14ac:dyDescent="0.35">
      <c r="A18" s="504">
        <v>10</v>
      </c>
      <c r="B18" s="507"/>
      <c r="C18" s="507"/>
      <c r="D18" s="507"/>
      <c r="E18" s="508"/>
      <c r="F18" s="508"/>
      <c r="G18" s="504"/>
      <c r="H18" s="508"/>
      <c r="I18" s="508"/>
      <c r="J18" s="505"/>
    </row>
    <row r="19" spans="1:10" ht="48" customHeight="1" x14ac:dyDescent="0.35">
      <c r="A19" s="504">
        <v>11</v>
      </c>
      <c r="B19" s="507"/>
      <c r="C19" s="507"/>
      <c r="D19" s="507"/>
      <c r="E19" s="508"/>
      <c r="F19" s="508"/>
      <c r="G19" s="508"/>
      <c r="H19" s="508"/>
      <c r="I19" s="508"/>
      <c r="J19" s="505"/>
    </row>
    <row r="20" spans="1:10" ht="48" customHeight="1" x14ac:dyDescent="0.35">
      <c r="A20" s="504">
        <v>12</v>
      </c>
      <c r="B20" s="507"/>
      <c r="C20" s="507"/>
      <c r="D20" s="507"/>
      <c r="E20" s="508"/>
      <c r="F20" s="508"/>
      <c r="G20" s="504"/>
      <c r="H20" s="508"/>
      <c r="I20" s="508"/>
      <c r="J20" s="505"/>
    </row>
    <row r="21" spans="1:10" ht="48" customHeight="1" x14ac:dyDescent="0.35">
      <c r="A21" s="504">
        <v>13</v>
      </c>
      <c r="B21" s="507"/>
      <c r="C21" s="507"/>
      <c r="D21" s="507"/>
      <c r="E21" s="508"/>
      <c r="F21" s="508"/>
      <c r="G21" s="504"/>
      <c r="H21" s="508"/>
      <c r="I21" s="508"/>
      <c r="J21" s="505"/>
    </row>
    <row r="22" spans="1:10" ht="48" customHeight="1" x14ac:dyDescent="0.35">
      <c r="A22" s="504">
        <v>14</v>
      </c>
      <c r="B22" s="507"/>
      <c r="C22" s="507"/>
      <c r="D22" s="507"/>
      <c r="E22" s="508"/>
      <c r="F22" s="508"/>
      <c r="G22" s="508"/>
      <c r="H22" s="508"/>
      <c r="I22" s="508"/>
      <c r="J22" s="505"/>
    </row>
    <row r="23" spans="1:10" x14ac:dyDescent="0.35">
      <c r="A23" s="510"/>
    </row>
  </sheetData>
  <mergeCells count="12">
    <mergeCell ref="A7:A8"/>
    <mergeCell ref="B7:B8"/>
    <mergeCell ref="C7:C8"/>
    <mergeCell ref="D7:D8"/>
    <mergeCell ref="E7:F7"/>
    <mergeCell ref="B1:H2"/>
    <mergeCell ref="F4:G4"/>
    <mergeCell ref="I7:I8"/>
    <mergeCell ref="J7:J8"/>
    <mergeCell ref="C4:D4"/>
    <mergeCell ref="C5:D5"/>
    <mergeCell ref="H7:H8"/>
  </mergeCells>
  <hyperlinks>
    <hyperlink ref="F4:G4" location="INDICE!A1" display="IR AL INDICE" xr:uid="{00000000-0004-0000-1300-000000000000}"/>
  </hyperlinks>
  <pageMargins left="0.7" right="0.7" top="0.75" bottom="0.75" header="0.3" footer="0.3"/>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400-000000000000}">
  <sheetPr>
    <tabColor theme="9" tint="-0.499984740745262"/>
  </sheetPr>
  <dimension ref="A1:AC48"/>
  <sheetViews>
    <sheetView topLeftCell="C10" workbookViewId="0">
      <selection activeCell="C1" sqref="A1:XFD1048576"/>
    </sheetView>
  </sheetViews>
  <sheetFormatPr baseColWidth="10" defaultRowHeight="14.5" x14ac:dyDescent="0.35"/>
  <cols>
    <col min="1" max="1" width="3.26953125" style="27" customWidth="1"/>
    <col min="2" max="2" width="24.7265625" style="612" customWidth="1"/>
    <col min="3" max="3" width="13.1796875" style="27" customWidth="1"/>
    <col min="4" max="11" width="3.81640625" style="27" customWidth="1"/>
    <col min="12" max="12" width="4.1796875" style="27" customWidth="1"/>
    <col min="13" max="13" width="10.54296875" style="27" customWidth="1"/>
    <col min="14" max="14" width="13.26953125" style="27" customWidth="1"/>
    <col min="15" max="22" width="3.81640625" style="27" customWidth="1"/>
    <col min="23" max="23" width="4.453125" style="27" customWidth="1"/>
    <col min="24" max="24" width="9.7265625" style="27" customWidth="1"/>
    <col min="25" max="26" width="24.1796875" style="27" customWidth="1"/>
    <col min="27" max="27" width="21.81640625" style="27" customWidth="1"/>
    <col min="28" max="28" width="15.81640625" style="27" customWidth="1"/>
    <col min="29" max="29" width="13" style="27" customWidth="1"/>
    <col min="30" max="258" width="10.81640625" style="27"/>
    <col min="259" max="259" width="24.7265625" style="27" customWidth="1"/>
    <col min="260" max="260" width="15.453125" style="27" customWidth="1"/>
    <col min="261" max="268" width="3.81640625" style="27" customWidth="1"/>
    <col min="269" max="269" width="5.453125" style="27" customWidth="1"/>
    <col min="270" max="270" width="13.453125" style="27" customWidth="1"/>
    <col min="271" max="271" width="12.81640625" style="27" customWidth="1"/>
    <col min="272" max="279" width="3.81640625" style="27" customWidth="1"/>
    <col min="280" max="280" width="5" style="27" customWidth="1"/>
    <col min="281" max="281" width="13.453125" style="27" customWidth="1"/>
    <col min="282" max="282" width="24.1796875" style="27" customWidth="1"/>
    <col min="283" max="514" width="10.81640625" style="27"/>
    <col min="515" max="515" width="24.7265625" style="27" customWidth="1"/>
    <col min="516" max="516" width="15.453125" style="27" customWidth="1"/>
    <col min="517" max="524" width="3.81640625" style="27" customWidth="1"/>
    <col min="525" max="525" width="5.453125" style="27" customWidth="1"/>
    <col min="526" max="526" width="13.453125" style="27" customWidth="1"/>
    <col min="527" max="527" width="12.81640625" style="27" customWidth="1"/>
    <col min="528" max="535" width="3.81640625" style="27" customWidth="1"/>
    <col min="536" max="536" width="5" style="27" customWidth="1"/>
    <col min="537" max="537" width="13.453125" style="27" customWidth="1"/>
    <col min="538" max="538" width="24.1796875" style="27" customWidth="1"/>
    <col min="539" max="770" width="10.81640625" style="27"/>
    <col min="771" max="771" width="24.7265625" style="27" customWidth="1"/>
    <col min="772" max="772" width="15.453125" style="27" customWidth="1"/>
    <col min="773" max="780" width="3.81640625" style="27" customWidth="1"/>
    <col min="781" max="781" width="5.453125" style="27" customWidth="1"/>
    <col min="782" max="782" width="13.453125" style="27" customWidth="1"/>
    <col min="783" max="783" width="12.81640625" style="27" customWidth="1"/>
    <col min="784" max="791" width="3.81640625" style="27" customWidth="1"/>
    <col min="792" max="792" width="5" style="27" customWidth="1"/>
    <col min="793" max="793" width="13.453125" style="27" customWidth="1"/>
    <col min="794" max="794" width="24.1796875" style="27" customWidth="1"/>
    <col min="795" max="1026" width="10.81640625" style="27"/>
    <col min="1027" max="1027" width="24.7265625" style="27" customWidth="1"/>
    <col min="1028" max="1028" width="15.453125" style="27" customWidth="1"/>
    <col min="1029" max="1036" width="3.81640625" style="27" customWidth="1"/>
    <col min="1037" max="1037" width="5.453125" style="27" customWidth="1"/>
    <col min="1038" max="1038" width="13.453125" style="27" customWidth="1"/>
    <col min="1039" max="1039" width="12.81640625" style="27" customWidth="1"/>
    <col min="1040" max="1047" width="3.81640625" style="27" customWidth="1"/>
    <col min="1048" max="1048" width="5" style="27" customWidth="1"/>
    <col min="1049" max="1049" width="13.453125" style="27" customWidth="1"/>
    <col min="1050" max="1050" width="24.1796875" style="27" customWidth="1"/>
    <col min="1051" max="1282" width="10.81640625" style="27"/>
    <col min="1283" max="1283" width="24.7265625" style="27" customWidth="1"/>
    <col min="1284" max="1284" width="15.453125" style="27" customWidth="1"/>
    <col min="1285" max="1292" width="3.81640625" style="27" customWidth="1"/>
    <col min="1293" max="1293" width="5.453125" style="27" customWidth="1"/>
    <col min="1294" max="1294" width="13.453125" style="27" customWidth="1"/>
    <col min="1295" max="1295" width="12.81640625" style="27" customWidth="1"/>
    <col min="1296" max="1303" width="3.81640625" style="27" customWidth="1"/>
    <col min="1304" max="1304" width="5" style="27" customWidth="1"/>
    <col min="1305" max="1305" width="13.453125" style="27" customWidth="1"/>
    <col min="1306" max="1306" width="24.1796875" style="27" customWidth="1"/>
    <col min="1307" max="1538" width="10.81640625" style="27"/>
    <col min="1539" max="1539" width="24.7265625" style="27" customWidth="1"/>
    <col min="1540" max="1540" width="15.453125" style="27" customWidth="1"/>
    <col min="1541" max="1548" width="3.81640625" style="27" customWidth="1"/>
    <col min="1549" max="1549" width="5.453125" style="27" customWidth="1"/>
    <col min="1550" max="1550" width="13.453125" style="27" customWidth="1"/>
    <col min="1551" max="1551" width="12.81640625" style="27" customWidth="1"/>
    <col min="1552" max="1559" width="3.81640625" style="27" customWidth="1"/>
    <col min="1560" max="1560" width="5" style="27" customWidth="1"/>
    <col min="1561" max="1561" width="13.453125" style="27" customWidth="1"/>
    <col min="1562" max="1562" width="24.1796875" style="27" customWidth="1"/>
    <col min="1563" max="1794" width="10.81640625" style="27"/>
    <col min="1795" max="1795" width="24.7265625" style="27" customWidth="1"/>
    <col min="1796" max="1796" width="15.453125" style="27" customWidth="1"/>
    <col min="1797" max="1804" width="3.81640625" style="27" customWidth="1"/>
    <col min="1805" max="1805" width="5.453125" style="27" customWidth="1"/>
    <col min="1806" max="1806" width="13.453125" style="27" customWidth="1"/>
    <col min="1807" max="1807" width="12.81640625" style="27" customWidth="1"/>
    <col min="1808" max="1815" width="3.81640625" style="27" customWidth="1"/>
    <col min="1816" max="1816" width="5" style="27" customWidth="1"/>
    <col min="1817" max="1817" width="13.453125" style="27" customWidth="1"/>
    <col min="1818" max="1818" width="24.1796875" style="27" customWidth="1"/>
    <col min="1819" max="2050" width="10.81640625" style="27"/>
    <col min="2051" max="2051" width="24.7265625" style="27" customWidth="1"/>
    <col min="2052" max="2052" width="15.453125" style="27" customWidth="1"/>
    <col min="2053" max="2060" width="3.81640625" style="27" customWidth="1"/>
    <col min="2061" max="2061" width="5.453125" style="27" customWidth="1"/>
    <col min="2062" max="2062" width="13.453125" style="27" customWidth="1"/>
    <col min="2063" max="2063" width="12.81640625" style="27" customWidth="1"/>
    <col min="2064" max="2071" width="3.81640625" style="27" customWidth="1"/>
    <col min="2072" max="2072" width="5" style="27" customWidth="1"/>
    <col min="2073" max="2073" width="13.453125" style="27" customWidth="1"/>
    <col min="2074" max="2074" width="24.1796875" style="27" customWidth="1"/>
    <col min="2075" max="2306" width="10.81640625" style="27"/>
    <col min="2307" max="2307" width="24.7265625" style="27" customWidth="1"/>
    <col min="2308" max="2308" width="15.453125" style="27" customWidth="1"/>
    <col min="2309" max="2316" width="3.81640625" style="27" customWidth="1"/>
    <col min="2317" max="2317" width="5.453125" style="27" customWidth="1"/>
    <col min="2318" max="2318" width="13.453125" style="27" customWidth="1"/>
    <col min="2319" max="2319" width="12.81640625" style="27" customWidth="1"/>
    <col min="2320" max="2327" width="3.81640625" style="27" customWidth="1"/>
    <col min="2328" max="2328" width="5" style="27" customWidth="1"/>
    <col min="2329" max="2329" width="13.453125" style="27" customWidth="1"/>
    <col min="2330" max="2330" width="24.1796875" style="27" customWidth="1"/>
    <col min="2331" max="2562" width="10.81640625" style="27"/>
    <col min="2563" max="2563" width="24.7265625" style="27" customWidth="1"/>
    <col min="2564" max="2564" width="15.453125" style="27" customWidth="1"/>
    <col min="2565" max="2572" width="3.81640625" style="27" customWidth="1"/>
    <col min="2573" max="2573" width="5.453125" style="27" customWidth="1"/>
    <col min="2574" max="2574" width="13.453125" style="27" customWidth="1"/>
    <col min="2575" max="2575" width="12.81640625" style="27" customWidth="1"/>
    <col min="2576" max="2583" width="3.81640625" style="27" customWidth="1"/>
    <col min="2584" max="2584" width="5" style="27" customWidth="1"/>
    <col min="2585" max="2585" width="13.453125" style="27" customWidth="1"/>
    <col min="2586" max="2586" width="24.1796875" style="27" customWidth="1"/>
    <col min="2587" max="2818" width="10.81640625" style="27"/>
    <col min="2819" max="2819" width="24.7265625" style="27" customWidth="1"/>
    <col min="2820" max="2820" width="15.453125" style="27" customWidth="1"/>
    <col min="2821" max="2828" width="3.81640625" style="27" customWidth="1"/>
    <col min="2829" max="2829" width="5.453125" style="27" customWidth="1"/>
    <col min="2830" max="2830" width="13.453125" style="27" customWidth="1"/>
    <col min="2831" max="2831" width="12.81640625" style="27" customWidth="1"/>
    <col min="2832" max="2839" width="3.81640625" style="27" customWidth="1"/>
    <col min="2840" max="2840" width="5" style="27" customWidth="1"/>
    <col min="2841" max="2841" width="13.453125" style="27" customWidth="1"/>
    <col min="2842" max="2842" width="24.1796875" style="27" customWidth="1"/>
    <col min="2843" max="3074" width="10.81640625" style="27"/>
    <col min="3075" max="3075" width="24.7265625" style="27" customWidth="1"/>
    <col min="3076" max="3076" width="15.453125" style="27" customWidth="1"/>
    <col min="3077" max="3084" width="3.81640625" style="27" customWidth="1"/>
    <col min="3085" max="3085" width="5.453125" style="27" customWidth="1"/>
    <col min="3086" max="3086" width="13.453125" style="27" customWidth="1"/>
    <col min="3087" max="3087" width="12.81640625" style="27" customWidth="1"/>
    <col min="3088" max="3095" width="3.81640625" style="27" customWidth="1"/>
    <col min="3096" max="3096" width="5" style="27" customWidth="1"/>
    <col min="3097" max="3097" width="13.453125" style="27" customWidth="1"/>
    <col min="3098" max="3098" width="24.1796875" style="27" customWidth="1"/>
    <col min="3099" max="3330" width="10.81640625" style="27"/>
    <col min="3331" max="3331" width="24.7265625" style="27" customWidth="1"/>
    <col min="3332" max="3332" width="15.453125" style="27" customWidth="1"/>
    <col min="3333" max="3340" width="3.81640625" style="27" customWidth="1"/>
    <col min="3341" max="3341" width="5.453125" style="27" customWidth="1"/>
    <col min="3342" max="3342" width="13.453125" style="27" customWidth="1"/>
    <col min="3343" max="3343" width="12.81640625" style="27" customWidth="1"/>
    <col min="3344" max="3351" width="3.81640625" style="27" customWidth="1"/>
    <col min="3352" max="3352" width="5" style="27" customWidth="1"/>
    <col min="3353" max="3353" width="13.453125" style="27" customWidth="1"/>
    <col min="3354" max="3354" width="24.1796875" style="27" customWidth="1"/>
    <col min="3355" max="3586" width="10.81640625" style="27"/>
    <col min="3587" max="3587" width="24.7265625" style="27" customWidth="1"/>
    <col min="3588" max="3588" width="15.453125" style="27" customWidth="1"/>
    <col min="3589" max="3596" width="3.81640625" style="27" customWidth="1"/>
    <col min="3597" max="3597" width="5.453125" style="27" customWidth="1"/>
    <col min="3598" max="3598" width="13.453125" style="27" customWidth="1"/>
    <col min="3599" max="3599" width="12.81640625" style="27" customWidth="1"/>
    <col min="3600" max="3607" width="3.81640625" style="27" customWidth="1"/>
    <col min="3608" max="3608" width="5" style="27" customWidth="1"/>
    <col min="3609" max="3609" width="13.453125" style="27" customWidth="1"/>
    <col min="3610" max="3610" width="24.1796875" style="27" customWidth="1"/>
    <col min="3611" max="3842" width="10.81640625" style="27"/>
    <col min="3843" max="3843" width="24.7265625" style="27" customWidth="1"/>
    <col min="3844" max="3844" width="15.453125" style="27" customWidth="1"/>
    <col min="3845" max="3852" width="3.81640625" style="27" customWidth="1"/>
    <col min="3853" max="3853" width="5.453125" style="27" customWidth="1"/>
    <col min="3854" max="3854" width="13.453125" style="27" customWidth="1"/>
    <col min="3855" max="3855" width="12.81640625" style="27" customWidth="1"/>
    <col min="3856" max="3863" width="3.81640625" style="27" customWidth="1"/>
    <col min="3864" max="3864" width="5" style="27" customWidth="1"/>
    <col min="3865" max="3865" width="13.453125" style="27" customWidth="1"/>
    <col min="3866" max="3866" width="24.1796875" style="27" customWidth="1"/>
    <col min="3867" max="4098" width="10.81640625" style="27"/>
    <col min="4099" max="4099" width="24.7265625" style="27" customWidth="1"/>
    <col min="4100" max="4100" width="15.453125" style="27" customWidth="1"/>
    <col min="4101" max="4108" width="3.81640625" style="27" customWidth="1"/>
    <col min="4109" max="4109" width="5.453125" style="27" customWidth="1"/>
    <col min="4110" max="4110" width="13.453125" style="27" customWidth="1"/>
    <col min="4111" max="4111" width="12.81640625" style="27" customWidth="1"/>
    <col min="4112" max="4119" width="3.81640625" style="27" customWidth="1"/>
    <col min="4120" max="4120" width="5" style="27" customWidth="1"/>
    <col min="4121" max="4121" width="13.453125" style="27" customWidth="1"/>
    <col min="4122" max="4122" width="24.1796875" style="27" customWidth="1"/>
    <col min="4123" max="4354" width="10.81640625" style="27"/>
    <col min="4355" max="4355" width="24.7265625" style="27" customWidth="1"/>
    <col min="4356" max="4356" width="15.453125" style="27" customWidth="1"/>
    <col min="4357" max="4364" width="3.81640625" style="27" customWidth="1"/>
    <col min="4365" max="4365" width="5.453125" style="27" customWidth="1"/>
    <col min="4366" max="4366" width="13.453125" style="27" customWidth="1"/>
    <col min="4367" max="4367" width="12.81640625" style="27" customWidth="1"/>
    <col min="4368" max="4375" width="3.81640625" style="27" customWidth="1"/>
    <col min="4376" max="4376" width="5" style="27" customWidth="1"/>
    <col min="4377" max="4377" width="13.453125" style="27" customWidth="1"/>
    <col min="4378" max="4378" width="24.1796875" style="27" customWidth="1"/>
    <col min="4379" max="4610" width="10.81640625" style="27"/>
    <col min="4611" max="4611" width="24.7265625" style="27" customWidth="1"/>
    <col min="4612" max="4612" width="15.453125" style="27" customWidth="1"/>
    <col min="4613" max="4620" width="3.81640625" style="27" customWidth="1"/>
    <col min="4621" max="4621" width="5.453125" style="27" customWidth="1"/>
    <col min="4622" max="4622" width="13.453125" style="27" customWidth="1"/>
    <col min="4623" max="4623" width="12.81640625" style="27" customWidth="1"/>
    <col min="4624" max="4631" width="3.81640625" style="27" customWidth="1"/>
    <col min="4632" max="4632" width="5" style="27" customWidth="1"/>
    <col min="4633" max="4633" width="13.453125" style="27" customWidth="1"/>
    <col min="4634" max="4634" width="24.1796875" style="27" customWidth="1"/>
    <col min="4635" max="4866" width="10.81640625" style="27"/>
    <col min="4867" max="4867" width="24.7265625" style="27" customWidth="1"/>
    <col min="4868" max="4868" width="15.453125" style="27" customWidth="1"/>
    <col min="4869" max="4876" width="3.81640625" style="27" customWidth="1"/>
    <col min="4877" max="4877" width="5.453125" style="27" customWidth="1"/>
    <col min="4878" max="4878" width="13.453125" style="27" customWidth="1"/>
    <col min="4879" max="4879" width="12.81640625" style="27" customWidth="1"/>
    <col min="4880" max="4887" width="3.81640625" style="27" customWidth="1"/>
    <col min="4888" max="4888" width="5" style="27" customWidth="1"/>
    <col min="4889" max="4889" width="13.453125" style="27" customWidth="1"/>
    <col min="4890" max="4890" width="24.1796875" style="27" customWidth="1"/>
    <col min="4891" max="5122" width="10.81640625" style="27"/>
    <col min="5123" max="5123" width="24.7265625" style="27" customWidth="1"/>
    <col min="5124" max="5124" width="15.453125" style="27" customWidth="1"/>
    <col min="5125" max="5132" width="3.81640625" style="27" customWidth="1"/>
    <col min="5133" max="5133" width="5.453125" style="27" customWidth="1"/>
    <col min="5134" max="5134" width="13.453125" style="27" customWidth="1"/>
    <col min="5135" max="5135" width="12.81640625" style="27" customWidth="1"/>
    <col min="5136" max="5143" width="3.81640625" style="27" customWidth="1"/>
    <col min="5144" max="5144" width="5" style="27" customWidth="1"/>
    <col min="5145" max="5145" width="13.453125" style="27" customWidth="1"/>
    <col min="5146" max="5146" width="24.1796875" style="27" customWidth="1"/>
    <col min="5147" max="5378" width="10.81640625" style="27"/>
    <col min="5379" max="5379" width="24.7265625" style="27" customWidth="1"/>
    <col min="5380" max="5380" width="15.453125" style="27" customWidth="1"/>
    <col min="5381" max="5388" width="3.81640625" style="27" customWidth="1"/>
    <col min="5389" max="5389" width="5.453125" style="27" customWidth="1"/>
    <col min="5390" max="5390" width="13.453125" style="27" customWidth="1"/>
    <col min="5391" max="5391" width="12.81640625" style="27" customWidth="1"/>
    <col min="5392" max="5399" width="3.81640625" style="27" customWidth="1"/>
    <col min="5400" max="5400" width="5" style="27" customWidth="1"/>
    <col min="5401" max="5401" width="13.453125" style="27" customWidth="1"/>
    <col min="5402" max="5402" width="24.1796875" style="27" customWidth="1"/>
    <col min="5403" max="5634" width="10.81640625" style="27"/>
    <col min="5635" max="5635" width="24.7265625" style="27" customWidth="1"/>
    <col min="5636" max="5636" width="15.453125" style="27" customWidth="1"/>
    <col min="5637" max="5644" width="3.81640625" style="27" customWidth="1"/>
    <col min="5645" max="5645" width="5.453125" style="27" customWidth="1"/>
    <col min="5646" max="5646" width="13.453125" style="27" customWidth="1"/>
    <col min="5647" max="5647" width="12.81640625" style="27" customWidth="1"/>
    <col min="5648" max="5655" width="3.81640625" style="27" customWidth="1"/>
    <col min="5656" max="5656" width="5" style="27" customWidth="1"/>
    <col min="5657" max="5657" width="13.453125" style="27" customWidth="1"/>
    <col min="5658" max="5658" width="24.1796875" style="27" customWidth="1"/>
    <col min="5659" max="5890" width="10.81640625" style="27"/>
    <col min="5891" max="5891" width="24.7265625" style="27" customWidth="1"/>
    <col min="5892" max="5892" width="15.453125" style="27" customWidth="1"/>
    <col min="5893" max="5900" width="3.81640625" style="27" customWidth="1"/>
    <col min="5901" max="5901" width="5.453125" style="27" customWidth="1"/>
    <col min="5902" max="5902" width="13.453125" style="27" customWidth="1"/>
    <col min="5903" max="5903" width="12.81640625" style="27" customWidth="1"/>
    <col min="5904" max="5911" width="3.81640625" style="27" customWidth="1"/>
    <col min="5912" max="5912" width="5" style="27" customWidth="1"/>
    <col min="5913" max="5913" width="13.453125" style="27" customWidth="1"/>
    <col min="5914" max="5914" width="24.1796875" style="27" customWidth="1"/>
    <col min="5915" max="6146" width="10.81640625" style="27"/>
    <col min="6147" max="6147" width="24.7265625" style="27" customWidth="1"/>
    <col min="6148" max="6148" width="15.453125" style="27" customWidth="1"/>
    <col min="6149" max="6156" width="3.81640625" style="27" customWidth="1"/>
    <col min="6157" max="6157" width="5.453125" style="27" customWidth="1"/>
    <col min="6158" max="6158" width="13.453125" style="27" customWidth="1"/>
    <col min="6159" max="6159" width="12.81640625" style="27" customWidth="1"/>
    <col min="6160" max="6167" width="3.81640625" style="27" customWidth="1"/>
    <col min="6168" max="6168" width="5" style="27" customWidth="1"/>
    <col min="6169" max="6169" width="13.453125" style="27" customWidth="1"/>
    <col min="6170" max="6170" width="24.1796875" style="27" customWidth="1"/>
    <col min="6171" max="6402" width="10.81640625" style="27"/>
    <col min="6403" max="6403" width="24.7265625" style="27" customWidth="1"/>
    <col min="6404" max="6404" width="15.453125" style="27" customWidth="1"/>
    <col min="6405" max="6412" width="3.81640625" style="27" customWidth="1"/>
    <col min="6413" max="6413" width="5.453125" style="27" customWidth="1"/>
    <col min="6414" max="6414" width="13.453125" style="27" customWidth="1"/>
    <col min="6415" max="6415" width="12.81640625" style="27" customWidth="1"/>
    <col min="6416" max="6423" width="3.81640625" style="27" customWidth="1"/>
    <col min="6424" max="6424" width="5" style="27" customWidth="1"/>
    <col min="6425" max="6425" width="13.453125" style="27" customWidth="1"/>
    <col min="6426" max="6426" width="24.1796875" style="27" customWidth="1"/>
    <col min="6427" max="6658" width="10.81640625" style="27"/>
    <col min="6659" max="6659" width="24.7265625" style="27" customWidth="1"/>
    <col min="6660" max="6660" width="15.453125" style="27" customWidth="1"/>
    <col min="6661" max="6668" width="3.81640625" style="27" customWidth="1"/>
    <col min="6669" max="6669" width="5.453125" style="27" customWidth="1"/>
    <col min="6670" max="6670" width="13.453125" style="27" customWidth="1"/>
    <col min="6671" max="6671" width="12.81640625" style="27" customWidth="1"/>
    <col min="6672" max="6679" width="3.81640625" style="27" customWidth="1"/>
    <col min="6680" max="6680" width="5" style="27" customWidth="1"/>
    <col min="6681" max="6681" width="13.453125" style="27" customWidth="1"/>
    <col min="6682" max="6682" width="24.1796875" style="27" customWidth="1"/>
    <col min="6683" max="6914" width="10.81640625" style="27"/>
    <col min="6915" max="6915" width="24.7265625" style="27" customWidth="1"/>
    <col min="6916" max="6916" width="15.453125" style="27" customWidth="1"/>
    <col min="6917" max="6924" width="3.81640625" style="27" customWidth="1"/>
    <col min="6925" max="6925" width="5.453125" style="27" customWidth="1"/>
    <col min="6926" max="6926" width="13.453125" style="27" customWidth="1"/>
    <col min="6927" max="6927" width="12.81640625" style="27" customWidth="1"/>
    <col min="6928" max="6935" width="3.81640625" style="27" customWidth="1"/>
    <col min="6936" max="6936" width="5" style="27" customWidth="1"/>
    <col min="6937" max="6937" width="13.453125" style="27" customWidth="1"/>
    <col min="6938" max="6938" width="24.1796875" style="27" customWidth="1"/>
    <col min="6939" max="7170" width="10.81640625" style="27"/>
    <col min="7171" max="7171" width="24.7265625" style="27" customWidth="1"/>
    <col min="7172" max="7172" width="15.453125" style="27" customWidth="1"/>
    <col min="7173" max="7180" width="3.81640625" style="27" customWidth="1"/>
    <col min="7181" max="7181" width="5.453125" style="27" customWidth="1"/>
    <col min="7182" max="7182" width="13.453125" style="27" customWidth="1"/>
    <col min="7183" max="7183" width="12.81640625" style="27" customWidth="1"/>
    <col min="7184" max="7191" width="3.81640625" style="27" customWidth="1"/>
    <col min="7192" max="7192" width="5" style="27" customWidth="1"/>
    <col min="7193" max="7193" width="13.453125" style="27" customWidth="1"/>
    <col min="7194" max="7194" width="24.1796875" style="27" customWidth="1"/>
    <col min="7195" max="7426" width="10.81640625" style="27"/>
    <col min="7427" max="7427" width="24.7265625" style="27" customWidth="1"/>
    <col min="7428" max="7428" width="15.453125" style="27" customWidth="1"/>
    <col min="7429" max="7436" width="3.81640625" style="27" customWidth="1"/>
    <col min="7437" max="7437" width="5.453125" style="27" customWidth="1"/>
    <col min="7438" max="7438" width="13.453125" style="27" customWidth="1"/>
    <col min="7439" max="7439" width="12.81640625" style="27" customWidth="1"/>
    <col min="7440" max="7447" width="3.81640625" style="27" customWidth="1"/>
    <col min="7448" max="7448" width="5" style="27" customWidth="1"/>
    <col min="7449" max="7449" width="13.453125" style="27" customWidth="1"/>
    <col min="7450" max="7450" width="24.1796875" style="27" customWidth="1"/>
    <col min="7451" max="7682" width="10.81640625" style="27"/>
    <col min="7683" max="7683" width="24.7265625" style="27" customWidth="1"/>
    <col min="7684" max="7684" width="15.453125" style="27" customWidth="1"/>
    <col min="7685" max="7692" width="3.81640625" style="27" customWidth="1"/>
    <col min="7693" max="7693" width="5.453125" style="27" customWidth="1"/>
    <col min="7694" max="7694" width="13.453125" style="27" customWidth="1"/>
    <col min="7695" max="7695" width="12.81640625" style="27" customWidth="1"/>
    <col min="7696" max="7703" width="3.81640625" style="27" customWidth="1"/>
    <col min="7704" max="7704" width="5" style="27" customWidth="1"/>
    <col min="7705" max="7705" width="13.453125" style="27" customWidth="1"/>
    <col min="7706" max="7706" width="24.1796875" style="27" customWidth="1"/>
    <col min="7707" max="7938" width="10.81640625" style="27"/>
    <col min="7939" max="7939" width="24.7265625" style="27" customWidth="1"/>
    <col min="7940" max="7940" width="15.453125" style="27" customWidth="1"/>
    <col min="7941" max="7948" width="3.81640625" style="27" customWidth="1"/>
    <col min="7949" max="7949" width="5.453125" style="27" customWidth="1"/>
    <col min="7950" max="7950" width="13.453125" style="27" customWidth="1"/>
    <col min="7951" max="7951" width="12.81640625" style="27" customWidth="1"/>
    <col min="7952" max="7959" width="3.81640625" style="27" customWidth="1"/>
    <col min="7960" max="7960" width="5" style="27" customWidth="1"/>
    <col min="7961" max="7961" width="13.453125" style="27" customWidth="1"/>
    <col min="7962" max="7962" width="24.1796875" style="27" customWidth="1"/>
    <col min="7963" max="8194" width="10.81640625" style="27"/>
    <col min="8195" max="8195" width="24.7265625" style="27" customWidth="1"/>
    <col min="8196" max="8196" width="15.453125" style="27" customWidth="1"/>
    <col min="8197" max="8204" width="3.81640625" style="27" customWidth="1"/>
    <col min="8205" max="8205" width="5.453125" style="27" customWidth="1"/>
    <col min="8206" max="8206" width="13.453125" style="27" customWidth="1"/>
    <col min="8207" max="8207" width="12.81640625" style="27" customWidth="1"/>
    <col min="8208" max="8215" width="3.81640625" style="27" customWidth="1"/>
    <col min="8216" max="8216" width="5" style="27" customWidth="1"/>
    <col min="8217" max="8217" width="13.453125" style="27" customWidth="1"/>
    <col min="8218" max="8218" width="24.1796875" style="27" customWidth="1"/>
    <col min="8219" max="8450" width="10.81640625" style="27"/>
    <col min="8451" max="8451" width="24.7265625" style="27" customWidth="1"/>
    <col min="8452" max="8452" width="15.453125" style="27" customWidth="1"/>
    <col min="8453" max="8460" width="3.81640625" style="27" customWidth="1"/>
    <col min="8461" max="8461" width="5.453125" style="27" customWidth="1"/>
    <col min="8462" max="8462" width="13.453125" style="27" customWidth="1"/>
    <col min="8463" max="8463" width="12.81640625" style="27" customWidth="1"/>
    <col min="8464" max="8471" width="3.81640625" style="27" customWidth="1"/>
    <col min="8472" max="8472" width="5" style="27" customWidth="1"/>
    <col min="8473" max="8473" width="13.453125" style="27" customWidth="1"/>
    <col min="8474" max="8474" width="24.1796875" style="27" customWidth="1"/>
    <col min="8475" max="8706" width="10.81640625" style="27"/>
    <col min="8707" max="8707" width="24.7265625" style="27" customWidth="1"/>
    <col min="8708" max="8708" width="15.453125" style="27" customWidth="1"/>
    <col min="8709" max="8716" width="3.81640625" style="27" customWidth="1"/>
    <col min="8717" max="8717" width="5.453125" style="27" customWidth="1"/>
    <col min="8718" max="8718" width="13.453125" style="27" customWidth="1"/>
    <col min="8719" max="8719" width="12.81640625" style="27" customWidth="1"/>
    <col min="8720" max="8727" width="3.81640625" style="27" customWidth="1"/>
    <col min="8728" max="8728" width="5" style="27" customWidth="1"/>
    <col min="8729" max="8729" width="13.453125" style="27" customWidth="1"/>
    <col min="8730" max="8730" width="24.1796875" style="27" customWidth="1"/>
    <col min="8731" max="8962" width="10.81640625" style="27"/>
    <col min="8963" max="8963" width="24.7265625" style="27" customWidth="1"/>
    <col min="8964" max="8964" width="15.453125" style="27" customWidth="1"/>
    <col min="8965" max="8972" width="3.81640625" style="27" customWidth="1"/>
    <col min="8973" max="8973" width="5.453125" style="27" customWidth="1"/>
    <col min="8974" max="8974" width="13.453125" style="27" customWidth="1"/>
    <col min="8975" max="8975" width="12.81640625" style="27" customWidth="1"/>
    <col min="8976" max="8983" width="3.81640625" style="27" customWidth="1"/>
    <col min="8984" max="8984" width="5" style="27" customWidth="1"/>
    <col min="8985" max="8985" width="13.453125" style="27" customWidth="1"/>
    <col min="8986" max="8986" width="24.1796875" style="27" customWidth="1"/>
    <col min="8987" max="9218" width="10.81640625" style="27"/>
    <col min="9219" max="9219" width="24.7265625" style="27" customWidth="1"/>
    <col min="9220" max="9220" width="15.453125" style="27" customWidth="1"/>
    <col min="9221" max="9228" width="3.81640625" style="27" customWidth="1"/>
    <col min="9229" max="9229" width="5.453125" style="27" customWidth="1"/>
    <col min="9230" max="9230" width="13.453125" style="27" customWidth="1"/>
    <col min="9231" max="9231" width="12.81640625" style="27" customWidth="1"/>
    <col min="9232" max="9239" width="3.81640625" style="27" customWidth="1"/>
    <col min="9240" max="9240" width="5" style="27" customWidth="1"/>
    <col min="9241" max="9241" width="13.453125" style="27" customWidth="1"/>
    <col min="9242" max="9242" width="24.1796875" style="27" customWidth="1"/>
    <col min="9243" max="9474" width="10.81640625" style="27"/>
    <col min="9475" max="9475" width="24.7265625" style="27" customWidth="1"/>
    <col min="9476" max="9476" width="15.453125" style="27" customWidth="1"/>
    <col min="9477" max="9484" width="3.81640625" style="27" customWidth="1"/>
    <col min="9485" max="9485" width="5.453125" style="27" customWidth="1"/>
    <col min="9486" max="9486" width="13.453125" style="27" customWidth="1"/>
    <col min="9487" max="9487" width="12.81640625" style="27" customWidth="1"/>
    <col min="9488" max="9495" width="3.81640625" style="27" customWidth="1"/>
    <col min="9496" max="9496" width="5" style="27" customWidth="1"/>
    <col min="9497" max="9497" width="13.453125" style="27" customWidth="1"/>
    <col min="9498" max="9498" width="24.1796875" style="27" customWidth="1"/>
    <col min="9499" max="9730" width="10.81640625" style="27"/>
    <col min="9731" max="9731" width="24.7265625" style="27" customWidth="1"/>
    <col min="9732" max="9732" width="15.453125" style="27" customWidth="1"/>
    <col min="9733" max="9740" width="3.81640625" style="27" customWidth="1"/>
    <col min="9741" max="9741" width="5.453125" style="27" customWidth="1"/>
    <col min="9742" max="9742" width="13.453125" style="27" customWidth="1"/>
    <col min="9743" max="9743" width="12.81640625" style="27" customWidth="1"/>
    <col min="9744" max="9751" width="3.81640625" style="27" customWidth="1"/>
    <col min="9752" max="9752" width="5" style="27" customWidth="1"/>
    <col min="9753" max="9753" width="13.453125" style="27" customWidth="1"/>
    <col min="9754" max="9754" width="24.1796875" style="27" customWidth="1"/>
    <col min="9755" max="9986" width="10.81640625" style="27"/>
    <col min="9987" max="9987" width="24.7265625" style="27" customWidth="1"/>
    <col min="9988" max="9988" width="15.453125" style="27" customWidth="1"/>
    <col min="9989" max="9996" width="3.81640625" style="27" customWidth="1"/>
    <col min="9997" max="9997" width="5.453125" style="27" customWidth="1"/>
    <col min="9998" max="9998" width="13.453125" style="27" customWidth="1"/>
    <col min="9999" max="9999" width="12.81640625" style="27" customWidth="1"/>
    <col min="10000" max="10007" width="3.81640625" style="27" customWidth="1"/>
    <col min="10008" max="10008" width="5" style="27" customWidth="1"/>
    <col min="10009" max="10009" width="13.453125" style="27" customWidth="1"/>
    <col min="10010" max="10010" width="24.1796875" style="27" customWidth="1"/>
    <col min="10011" max="10242" width="10.81640625" style="27"/>
    <col min="10243" max="10243" width="24.7265625" style="27" customWidth="1"/>
    <col min="10244" max="10244" width="15.453125" style="27" customWidth="1"/>
    <col min="10245" max="10252" width="3.81640625" style="27" customWidth="1"/>
    <col min="10253" max="10253" width="5.453125" style="27" customWidth="1"/>
    <col min="10254" max="10254" width="13.453125" style="27" customWidth="1"/>
    <col min="10255" max="10255" width="12.81640625" style="27" customWidth="1"/>
    <col min="10256" max="10263" width="3.81640625" style="27" customWidth="1"/>
    <col min="10264" max="10264" width="5" style="27" customWidth="1"/>
    <col min="10265" max="10265" width="13.453125" style="27" customWidth="1"/>
    <col min="10266" max="10266" width="24.1796875" style="27" customWidth="1"/>
    <col min="10267" max="10498" width="10.81640625" style="27"/>
    <col min="10499" max="10499" width="24.7265625" style="27" customWidth="1"/>
    <col min="10500" max="10500" width="15.453125" style="27" customWidth="1"/>
    <col min="10501" max="10508" width="3.81640625" style="27" customWidth="1"/>
    <col min="10509" max="10509" width="5.453125" style="27" customWidth="1"/>
    <col min="10510" max="10510" width="13.453125" style="27" customWidth="1"/>
    <col min="10511" max="10511" width="12.81640625" style="27" customWidth="1"/>
    <col min="10512" max="10519" width="3.81640625" style="27" customWidth="1"/>
    <col min="10520" max="10520" width="5" style="27" customWidth="1"/>
    <col min="10521" max="10521" width="13.453125" style="27" customWidth="1"/>
    <col min="10522" max="10522" width="24.1796875" style="27" customWidth="1"/>
    <col min="10523" max="10754" width="10.81640625" style="27"/>
    <col min="10755" max="10755" width="24.7265625" style="27" customWidth="1"/>
    <col min="10756" max="10756" width="15.453125" style="27" customWidth="1"/>
    <col min="10757" max="10764" width="3.81640625" style="27" customWidth="1"/>
    <col min="10765" max="10765" width="5.453125" style="27" customWidth="1"/>
    <col min="10766" max="10766" width="13.453125" style="27" customWidth="1"/>
    <col min="10767" max="10767" width="12.81640625" style="27" customWidth="1"/>
    <col min="10768" max="10775" width="3.81640625" style="27" customWidth="1"/>
    <col min="10776" max="10776" width="5" style="27" customWidth="1"/>
    <col min="10777" max="10777" width="13.453125" style="27" customWidth="1"/>
    <col min="10778" max="10778" width="24.1796875" style="27" customWidth="1"/>
    <col min="10779" max="11010" width="10.81640625" style="27"/>
    <col min="11011" max="11011" width="24.7265625" style="27" customWidth="1"/>
    <col min="11012" max="11012" width="15.453125" style="27" customWidth="1"/>
    <col min="11013" max="11020" width="3.81640625" style="27" customWidth="1"/>
    <col min="11021" max="11021" width="5.453125" style="27" customWidth="1"/>
    <col min="11022" max="11022" width="13.453125" style="27" customWidth="1"/>
    <col min="11023" max="11023" width="12.81640625" style="27" customWidth="1"/>
    <col min="11024" max="11031" width="3.81640625" style="27" customWidth="1"/>
    <col min="11032" max="11032" width="5" style="27" customWidth="1"/>
    <col min="11033" max="11033" width="13.453125" style="27" customWidth="1"/>
    <col min="11034" max="11034" width="24.1796875" style="27" customWidth="1"/>
    <col min="11035" max="11266" width="10.81640625" style="27"/>
    <col min="11267" max="11267" width="24.7265625" style="27" customWidth="1"/>
    <col min="11268" max="11268" width="15.453125" style="27" customWidth="1"/>
    <col min="11269" max="11276" width="3.81640625" style="27" customWidth="1"/>
    <col min="11277" max="11277" width="5.453125" style="27" customWidth="1"/>
    <col min="11278" max="11278" width="13.453125" style="27" customWidth="1"/>
    <col min="11279" max="11279" width="12.81640625" style="27" customWidth="1"/>
    <col min="11280" max="11287" width="3.81640625" style="27" customWidth="1"/>
    <col min="11288" max="11288" width="5" style="27" customWidth="1"/>
    <col min="11289" max="11289" width="13.453125" style="27" customWidth="1"/>
    <col min="11290" max="11290" width="24.1796875" style="27" customWidth="1"/>
    <col min="11291" max="11522" width="10.81640625" style="27"/>
    <col min="11523" max="11523" width="24.7265625" style="27" customWidth="1"/>
    <col min="11524" max="11524" width="15.453125" style="27" customWidth="1"/>
    <col min="11525" max="11532" width="3.81640625" style="27" customWidth="1"/>
    <col min="11533" max="11533" width="5.453125" style="27" customWidth="1"/>
    <col min="11534" max="11534" width="13.453125" style="27" customWidth="1"/>
    <col min="11535" max="11535" width="12.81640625" style="27" customWidth="1"/>
    <col min="11536" max="11543" width="3.81640625" style="27" customWidth="1"/>
    <col min="11544" max="11544" width="5" style="27" customWidth="1"/>
    <col min="11545" max="11545" width="13.453125" style="27" customWidth="1"/>
    <col min="11546" max="11546" width="24.1796875" style="27" customWidth="1"/>
    <col min="11547" max="11778" width="10.81640625" style="27"/>
    <col min="11779" max="11779" width="24.7265625" style="27" customWidth="1"/>
    <col min="11780" max="11780" width="15.453125" style="27" customWidth="1"/>
    <col min="11781" max="11788" width="3.81640625" style="27" customWidth="1"/>
    <col min="11789" max="11789" width="5.453125" style="27" customWidth="1"/>
    <col min="11790" max="11790" width="13.453125" style="27" customWidth="1"/>
    <col min="11791" max="11791" width="12.81640625" style="27" customWidth="1"/>
    <col min="11792" max="11799" width="3.81640625" style="27" customWidth="1"/>
    <col min="11800" max="11800" width="5" style="27" customWidth="1"/>
    <col min="11801" max="11801" width="13.453125" style="27" customWidth="1"/>
    <col min="11802" max="11802" width="24.1796875" style="27" customWidth="1"/>
    <col min="11803" max="12034" width="10.81640625" style="27"/>
    <col min="12035" max="12035" width="24.7265625" style="27" customWidth="1"/>
    <col min="12036" max="12036" width="15.453125" style="27" customWidth="1"/>
    <col min="12037" max="12044" width="3.81640625" style="27" customWidth="1"/>
    <col min="12045" max="12045" width="5.453125" style="27" customWidth="1"/>
    <col min="12046" max="12046" width="13.453125" style="27" customWidth="1"/>
    <col min="12047" max="12047" width="12.81640625" style="27" customWidth="1"/>
    <col min="12048" max="12055" width="3.81640625" style="27" customWidth="1"/>
    <col min="12056" max="12056" width="5" style="27" customWidth="1"/>
    <col min="12057" max="12057" width="13.453125" style="27" customWidth="1"/>
    <col min="12058" max="12058" width="24.1796875" style="27" customWidth="1"/>
    <col min="12059" max="12290" width="10.81640625" style="27"/>
    <col min="12291" max="12291" width="24.7265625" style="27" customWidth="1"/>
    <col min="12292" max="12292" width="15.453125" style="27" customWidth="1"/>
    <col min="12293" max="12300" width="3.81640625" style="27" customWidth="1"/>
    <col min="12301" max="12301" width="5.453125" style="27" customWidth="1"/>
    <col min="12302" max="12302" width="13.453125" style="27" customWidth="1"/>
    <col min="12303" max="12303" width="12.81640625" style="27" customWidth="1"/>
    <col min="12304" max="12311" width="3.81640625" style="27" customWidth="1"/>
    <col min="12312" max="12312" width="5" style="27" customWidth="1"/>
    <col min="12313" max="12313" width="13.453125" style="27" customWidth="1"/>
    <col min="12314" max="12314" width="24.1796875" style="27" customWidth="1"/>
    <col min="12315" max="12546" width="10.81640625" style="27"/>
    <col min="12547" max="12547" width="24.7265625" style="27" customWidth="1"/>
    <col min="12548" max="12548" width="15.453125" style="27" customWidth="1"/>
    <col min="12549" max="12556" width="3.81640625" style="27" customWidth="1"/>
    <col min="12557" max="12557" width="5.453125" style="27" customWidth="1"/>
    <col min="12558" max="12558" width="13.453125" style="27" customWidth="1"/>
    <col min="12559" max="12559" width="12.81640625" style="27" customWidth="1"/>
    <col min="12560" max="12567" width="3.81640625" style="27" customWidth="1"/>
    <col min="12568" max="12568" width="5" style="27" customWidth="1"/>
    <col min="12569" max="12569" width="13.453125" style="27" customWidth="1"/>
    <col min="12570" max="12570" width="24.1796875" style="27" customWidth="1"/>
    <col min="12571" max="12802" width="10.81640625" style="27"/>
    <col min="12803" max="12803" width="24.7265625" style="27" customWidth="1"/>
    <col min="12804" max="12804" width="15.453125" style="27" customWidth="1"/>
    <col min="12805" max="12812" width="3.81640625" style="27" customWidth="1"/>
    <col min="12813" max="12813" width="5.453125" style="27" customWidth="1"/>
    <col min="12814" max="12814" width="13.453125" style="27" customWidth="1"/>
    <col min="12815" max="12815" width="12.81640625" style="27" customWidth="1"/>
    <col min="12816" max="12823" width="3.81640625" style="27" customWidth="1"/>
    <col min="12824" max="12824" width="5" style="27" customWidth="1"/>
    <col min="12825" max="12825" width="13.453125" style="27" customWidth="1"/>
    <col min="12826" max="12826" width="24.1796875" style="27" customWidth="1"/>
    <col min="12827" max="13058" width="10.81640625" style="27"/>
    <col min="13059" max="13059" width="24.7265625" style="27" customWidth="1"/>
    <col min="13060" max="13060" width="15.453125" style="27" customWidth="1"/>
    <col min="13061" max="13068" width="3.81640625" style="27" customWidth="1"/>
    <col min="13069" max="13069" width="5.453125" style="27" customWidth="1"/>
    <col min="13070" max="13070" width="13.453125" style="27" customWidth="1"/>
    <col min="13071" max="13071" width="12.81640625" style="27" customWidth="1"/>
    <col min="13072" max="13079" width="3.81640625" style="27" customWidth="1"/>
    <col min="13080" max="13080" width="5" style="27" customWidth="1"/>
    <col min="13081" max="13081" width="13.453125" style="27" customWidth="1"/>
    <col min="13082" max="13082" width="24.1796875" style="27" customWidth="1"/>
    <col min="13083" max="13314" width="10.81640625" style="27"/>
    <col min="13315" max="13315" width="24.7265625" style="27" customWidth="1"/>
    <col min="13316" max="13316" width="15.453125" style="27" customWidth="1"/>
    <col min="13317" max="13324" width="3.81640625" style="27" customWidth="1"/>
    <col min="13325" max="13325" width="5.453125" style="27" customWidth="1"/>
    <col min="13326" max="13326" width="13.453125" style="27" customWidth="1"/>
    <col min="13327" max="13327" width="12.81640625" style="27" customWidth="1"/>
    <col min="13328" max="13335" width="3.81640625" style="27" customWidth="1"/>
    <col min="13336" max="13336" width="5" style="27" customWidth="1"/>
    <col min="13337" max="13337" width="13.453125" style="27" customWidth="1"/>
    <col min="13338" max="13338" width="24.1796875" style="27" customWidth="1"/>
    <col min="13339" max="13570" width="10.81640625" style="27"/>
    <col min="13571" max="13571" width="24.7265625" style="27" customWidth="1"/>
    <col min="13572" max="13572" width="15.453125" style="27" customWidth="1"/>
    <col min="13573" max="13580" width="3.81640625" style="27" customWidth="1"/>
    <col min="13581" max="13581" width="5.453125" style="27" customWidth="1"/>
    <col min="13582" max="13582" width="13.453125" style="27" customWidth="1"/>
    <col min="13583" max="13583" width="12.81640625" style="27" customWidth="1"/>
    <col min="13584" max="13591" width="3.81640625" style="27" customWidth="1"/>
    <col min="13592" max="13592" width="5" style="27" customWidth="1"/>
    <col min="13593" max="13593" width="13.453125" style="27" customWidth="1"/>
    <col min="13594" max="13594" width="24.1796875" style="27" customWidth="1"/>
    <col min="13595" max="13826" width="10.81640625" style="27"/>
    <col min="13827" max="13827" width="24.7265625" style="27" customWidth="1"/>
    <col min="13828" max="13828" width="15.453125" style="27" customWidth="1"/>
    <col min="13829" max="13836" width="3.81640625" style="27" customWidth="1"/>
    <col min="13837" max="13837" width="5.453125" style="27" customWidth="1"/>
    <col min="13838" max="13838" width="13.453125" style="27" customWidth="1"/>
    <col min="13839" max="13839" width="12.81640625" style="27" customWidth="1"/>
    <col min="13840" max="13847" width="3.81640625" style="27" customWidth="1"/>
    <col min="13848" max="13848" width="5" style="27" customWidth="1"/>
    <col min="13849" max="13849" width="13.453125" style="27" customWidth="1"/>
    <col min="13850" max="13850" width="24.1796875" style="27" customWidth="1"/>
    <col min="13851" max="14082" width="10.81640625" style="27"/>
    <col min="14083" max="14083" width="24.7265625" style="27" customWidth="1"/>
    <col min="14084" max="14084" width="15.453125" style="27" customWidth="1"/>
    <col min="14085" max="14092" width="3.81640625" style="27" customWidth="1"/>
    <col min="14093" max="14093" width="5.453125" style="27" customWidth="1"/>
    <col min="14094" max="14094" width="13.453125" style="27" customWidth="1"/>
    <col min="14095" max="14095" width="12.81640625" style="27" customWidth="1"/>
    <col min="14096" max="14103" width="3.81640625" style="27" customWidth="1"/>
    <col min="14104" max="14104" width="5" style="27" customWidth="1"/>
    <col min="14105" max="14105" width="13.453125" style="27" customWidth="1"/>
    <col min="14106" max="14106" width="24.1796875" style="27" customWidth="1"/>
    <col min="14107" max="14338" width="10.81640625" style="27"/>
    <col min="14339" max="14339" width="24.7265625" style="27" customWidth="1"/>
    <col min="14340" max="14340" width="15.453125" style="27" customWidth="1"/>
    <col min="14341" max="14348" width="3.81640625" style="27" customWidth="1"/>
    <col min="14349" max="14349" width="5.453125" style="27" customWidth="1"/>
    <col min="14350" max="14350" width="13.453125" style="27" customWidth="1"/>
    <col min="14351" max="14351" width="12.81640625" style="27" customWidth="1"/>
    <col min="14352" max="14359" width="3.81640625" style="27" customWidth="1"/>
    <col min="14360" max="14360" width="5" style="27" customWidth="1"/>
    <col min="14361" max="14361" width="13.453125" style="27" customWidth="1"/>
    <col min="14362" max="14362" width="24.1796875" style="27" customWidth="1"/>
    <col min="14363" max="14594" width="10.81640625" style="27"/>
    <col min="14595" max="14595" width="24.7265625" style="27" customWidth="1"/>
    <col min="14596" max="14596" width="15.453125" style="27" customWidth="1"/>
    <col min="14597" max="14604" width="3.81640625" style="27" customWidth="1"/>
    <col min="14605" max="14605" width="5.453125" style="27" customWidth="1"/>
    <col min="14606" max="14606" width="13.453125" style="27" customWidth="1"/>
    <col min="14607" max="14607" width="12.81640625" style="27" customWidth="1"/>
    <col min="14608" max="14615" width="3.81640625" style="27" customWidth="1"/>
    <col min="14616" max="14616" width="5" style="27" customWidth="1"/>
    <col min="14617" max="14617" width="13.453125" style="27" customWidth="1"/>
    <col min="14618" max="14618" width="24.1796875" style="27" customWidth="1"/>
    <col min="14619" max="14850" width="10.81640625" style="27"/>
    <col min="14851" max="14851" width="24.7265625" style="27" customWidth="1"/>
    <col min="14852" max="14852" width="15.453125" style="27" customWidth="1"/>
    <col min="14853" max="14860" width="3.81640625" style="27" customWidth="1"/>
    <col min="14861" max="14861" width="5.453125" style="27" customWidth="1"/>
    <col min="14862" max="14862" width="13.453125" style="27" customWidth="1"/>
    <col min="14863" max="14863" width="12.81640625" style="27" customWidth="1"/>
    <col min="14864" max="14871" width="3.81640625" style="27" customWidth="1"/>
    <col min="14872" max="14872" width="5" style="27" customWidth="1"/>
    <col min="14873" max="14873" width="13.453125" style="27" customWidth="1"/>
    <col min="14874" max="14874" width="24.1796875" style="27" customWidth="1"/>
    <col min="14875" max="15106" width="10.81640625" style="27"/>
    <col min="15107" max="15107" width="24.7265625" style="27" customWidth="1"/>
    <col min="15108" max="15108" width="15.453125" style="27" customWidth="1"/>
    <col min="15109" max="15116" width="3.81640625" style="27" customWidth="1"/>
    <col min="15117" max="15117" width="5.453125" style="27" customWidth="1"/>
    <col min="15118" max="15118" width="13.453125" style="27" customWidth="1"/>
    <col min="15119" max="15119" width="12.81640625" style="27" customWidth="1"/>
    <col min="15120" max="15127" width="3.81640625" style="27" customWidth="1"/>
    <col min="15128" max="15128" width="5" style="27" customWidth="1"/>
    <col min="15129" max="15129" width="13.453125" style="27" customWidth="1"/>
    <col min="15130" max="15130" width="24.1796875" style="27" customWidth="1"/>
    <col min="15131" max="15362" width="10.81640625" style="27"/>
    <col min="15363" max="15363" width="24.7265625" style="27" customWidth="1"/>
    <col min="15364" max="15364" width="15.453125" style="27" customWidth="1"/>
    <col min="15365" max="15372" width="3.81640625" style="27" customWidth="1"/>
    <col min="15373" max="15373" width="5.453125" style="27" customWidth="1"/>
    <col min="15374" max="15374" width="13.453125" style="27" customWidth="1"/>
    <col min="15375" max="15375" width="12.81640625" style="27" customWidth="1"/>
    <col min="15376" max="15383" width="3.81640625" style="27" customWidth="1"/>
    <col min="15384" max="15384" width="5" style="27" customWidth="1"/>
    <col min="15385" max="15385" width="13.453125" style="27" customWidth="1"/>
    <col min="15386" max="15386" width="24.1796875" style="27" customWidth="1"/>
    <col min="15387" max="15618" width="10.81640625" style="27"/>
    <col min="15619" max="15619" width="24.7265625" style="27" customWidth="1"/>
    <col min="15620" max="15620" width="15.453125" style="27" customWidth="1"/>
    <col min="15621" max="15628" width="3.81640625" style="27" customWidth="1"/>
    <col min="15629" max="15629" width="5.453125" style="27" customWidth="1"/>
    <col min="15630" max="15630" width="13.453125" style="27" customWidth="1"/>
    <col min="15631" max="15631" width="12.81640625" style="27" customWidth="1"/>
    <col min="15632" max="15639" width="3.81640625" style="27" customWidth="1"/>
    <col min="15640" max="15640" width="5" style="27" customWidth="1"/>
    <col min="15641" max="15641" width="13.453125" style="27" customWidth="1"/>
    <col min="15642" max="15642" width="24.1796875" style="27" customWidth="1"/>
    <col min="15643" max="15874" width="10.81640625" style="27"/>
    <col min="15875" max="15875" width="24.7265625" style="27" customWidth="1"/>
    <col min="15876" max="15876" width="15.453125" style="27" customWidth="1"/>
    <col min="15877" max="15884" width="3.81640625" style="27" customWidth="1"/>
    <col min="15885" max="15885" width="5.453125" style="27" customWidth="1"/>
    <col min="15886" max="15886" width="13.453125" style="27" customWidth="1"/>
    <col min="15887" max="15887" width="12.81640625" style="27" customWidth="1"/>
    <col min="15888" max="15895" width="3.81640625" style="27" customWidth="1"/>
    <col min="15896" max="15896" width="5" style="27" customWidth="1"/>
    <col min="15897" max="15897" width="13.453125" style="27" customWidth="1"/>
    <col min="15898" max="15898" width="24.1796875" style="27" customWidth="1"/>
    <col min="15899" max="16130" width="10.81640625" style="27"/>
    <col min="16131" max="16131" width="24.7265625" style="27" customWidth="1"/>
    <col min="16132" max="16132" width="15.453125" style="27" customWidth="1"/>
    <col min="16133" max="16140" width="3.81640625" style="27" customWidth="1"/>
    <col min="16141" max="16141" width="5.453125" style="27" customWidth="1"/>
    <col min="16142" max="16142" width="13.453125" style="27" customWidth="1"/>
    <col min="16143" max="16143" width="12.81640625" style="27" customWidth="1"/>
    <col min="16144" max="16151" width="3.81640625" style="27" customWidth="1"/>
    <col min="16152" max="16152" width="5" style="27" customWidth="1"/>
    <col min="16153" max="16153" width="13.453125" style="27" customWidth="1"/>
    <col min="16154" max="16154" width="24.1796875" style="27" customWidth="1"/>
    <col min="16155" max="16384" width="10.81640625" style="27"/>
  </cols>
  <sheetData>
    <row r="1" spans="1:29" s="582" customFormat="1" ht="59.15" customHeight="1" thickTop="1" thickBot="1" x14ac:dyDescent="0.4">
      <c r="A1" s="578"/>
      <c r="B1" s="838" t="s">
        <v>1069</v>
      </c>
      <c r="C1" s="839"/>
      <c r="D1" s="578"/>
      <c r="E1" s="578"/>
      <c r="F1" s="1662" t="s">
        <v>990</v>
      </c>
      <c r="G1" s="1663"/>
      <c r="H1" s="1663"/>
      <c r="I1" s="1663"/>
      <c r="J1" s="1663"/>
      <c r="K1" s="1663"/>
      <c r="L1" s="1663"/>
      <c r="M1" s="1663"/>
      <c r="N1" s="1663"/>
      <c r="O1" s="1663"/>
      <c r="P1" s="1663"/>
      <c r="Q1" s="1663"/>
      <c r="R1" s="1663"/>
      <c r="S1" s="1663"/>
      <c r="T1" s="1663"/>
      <c r="U1" s="1663"/>
      <c r="V1" s="1663"/>
      <c r="W1" s="1663"/>
      <c r="X1" s="1663"/>
      <c r="Y1" s="1663"/>
      <c r="Z1" s="1663"/>
      <c r="AA1" s="1663"/>
      <c r="AB1" s="1664"/>
      <c r="AC1" s="581"/>
    </row>
    <row r="2" spans="1:29" s="582" customFormat="1" ht="59.15" customHeight="1" thickTop="1" thickBot="1" x14ac:dyDescent="0.4">
      <c r="A2" s="578"/>
      <c r="B2" s="578"/>
      <c r="C2" s="578"/>
      <c r="D2" s="578"/>
      <c r="E2" s="578"/>
      <c r="F2" s="1662" t="s">
        <v>1057</v>
      </c>
      <c r="G2" s="1663"/>
      <c r="H2" s="1663"/>
      <c r="I2" s="1663"/>
      <c r="J2" s="1663"/>
      <c r="K2" s="1663"/>
      <c r="L2" s="1663"/>
      <c r="M2" s="1663"/>
      <c r="N2" s="1663">
        <f>INDICE!I1</f>
        <v>0</v>
      </c>
      <c r="O2" s="1663"/>
      <c r="P2" s="1663"/>
      <c r="Q2" s="1663"/>
      <c r="R2" s="1663"/>
      <c r="S2" s="1663"/>
      <c r="T2" s="1663"/>
      <c r="U2" s="1663"/>
      <c r="V2" s="1663"/>
      <c r="W2" s="1663"/>
      <c r="X2" s="1663"/>
      <c r="Y2" s="1663"/>
      <c r="Z2" s="579"/>
      <c r="AA2" s="579"/>
      <c r="AB2" s="580"/>
      <c r="AC2" s="581"/>
    </row>
    <row r="3" spans="1:29" s="582" customFormat="1" ht="59.15" customHeight="1" thickTop="1" thickBot="1" x14ac:dyDescent="0.4">
      <c r="A3" s="578"/>
      <c r="B3" s="578"/>
      <c r="C3" s="578"/>
      <c r="D3" s="578"/>
      <c r="E3" s="578"/>
      <c r="F3" s="1665" t="s">
        <v>991</v>
      </c>
      <c r="G3" s="1665"/>
      <c r="H3" s="1665"/>
      <c r="I3" s="1665"/>
      <c r="J3" s="1665"/>
      <c r="K3" s="1665"/>
      <c r="L3" s="1665"/>
      <c r="M3" s="1653"/>
      <c r="N3" s="1655"/>
      <c r="O3" s="1653" t="s">
        <v>992</v>
      </c>
      <c r="P3" s="1654"/>
      <c r="Q3" s="1654"/>
      <c r="R3" s="1654"/>
      <c r="S3" s="1654"/>
      <c r="T3" s="1654"/>
      <c r="U3" s="1654"/>
      <c r="V3" s="1654"/>
      <c r="W3" s="1655"/>
      <c r="X3" s="1653" t="s">
        <v>993</v>
      </c>
      <c r="Y3" s="1654"/>
      <c r="Z3" s="1654"/>
      <c r="AA3" s="1654"/>
      <c r="AB3" s="1655"/>
      <c r="AC3" s="581"/>
    </row>
    <row r="4" spans="1:29" ht="15.5" thickTop="1" thickBot="1" x14ac:dyDescent="0.4">
      <c r="A4" s="1656" t="s">
        <v>994</v>
      </c>
      <c r="B4" s="1656" t="s">
        <v>995</v>
      </c>
      <c r="C4" s="1656" t="s">
        <v>996</v>
      </c>
      <c r="D4" s="1656" t="s">
        <v>997</v>
      </c>
      <c r="E4" s="1656"/>
      <c r="F4" s="1656"/>
      <c r="G4" s="1656"/>
      <c r="H4" s="1656"/>
      <c r="I4" s="1656"/>
      <c r="J4" s="1656"/>
      <c r="K4" s="1656"/>
      <c r="L4" s="1656" t="s">
        <v>998</v>
      </c>
      <c r="M4" s="1656"/>
      <c r="N4" s="1656" t="s">
        <v>996</v>
      </c>
      <c r="O4" s="1656" t="s">
        <v>997</v>
      </c>
      <c r="P4" s="1656"/>
      <c r="Q4" s="1656"/>
      <c r="R4" s="1656"/>
      <c r="S4" s="1656"/>
      <c r="T4" s="1656"/>
      <c r="U4" s="1656"/>
      <c r="V4" s="1656"/>
      <c r="W4" s="1656" t="s">
        <v>998</v>
      </c>
      <c r="X4" s="1656"/>
      <c r="Y4" s="1656" t="s">
        <v>999</v>
      </c>
      <c r="Z4" s="1659" t="s">
        <v>1000</v>
      </c>
      <c r="AA4" s="1657" t="s">
        <v>1001</v>
      </c>
      <c r="AB4" s="1657" t="s">
        <v>1002</v>
      </c>
      <c r="AC4" s="583"/>
    </row>
    <row r="5" spans="1:29" ht="15.5" thickTop="1" thickBot="1" x14ac:dyDescent="0.4">
      <c r="A5" s="1656"/>
      <c r="B5" s="1656"/>
      <c r="C5" s="1656"/>
      <c r="D5" s="584" t="s">
        <v>1003</v>
      </c>
      <c r="E5" s="584" t="s">
        <v>1004</v>
      </c>
      <c r="F5" s="584" t="s">
        <v>1005</v>
      </c>
      <c r="G5" s="584" t="s">
        <v>1006</v>
      </c>
      <c r="H5" s="584" t="s">
        <v>580</v>
      </c>
      <c r="I5" s="584" t="s">
        <v>1007</v>
      </c>
      <c r="J5" s="584" t="s">
        <v>566</v>
      </c>
      <c r="K5" s="584" t="s">
        <v>1008</v>
      </c>
      <c r="L5" s="1656"/>
      <c r="M5" s="1656"/>
      <c r="N5" s="1656"/>
      <c r="O5" s="584" t="s">
        <v>1003</v>
      </c>
      <c r="P5" s="584" t="s">
        <v>1004</v>
      </c>
      <c r="Q5" s="584" t="s">
        <v>1005</v>
      </c>
      <c r="R5" s="584" t="s">
        <v>1006</v>
      </c>
      <c r="S5" s="584" t="s">
        <v>580</v>
      </c>
      <c r="T5" s="584" t="s">
        <v>1007</v>
      </c>
      <c r="U5" s="584" t="s">
        <v>566</v>
      </c>
      <c r="V5" s="584" t="s">
        <v>1008</v>
      </c>
      <c r="W5" s="1656"/>
      <c r="X5" s="1656"/>
      <c r="Y5" s="1656"/>
      <c r="Z5" s="1660"/>
      <c r="AA5" s="1657"/>
      <c r="AB5" s="1657"/>
      <c r="AC5" s="583"/>
    </row>
    <row r="6" spans="1:29" ht="15.5" thickTop="1" thickBot="1" x14ac:dyDescent="0.4">
      <c r="A6" s="1656"/>
      <c r="B6" s="1656"/>
      <c r="C6" s="1658" t="s">
        <v>1009</v>
      </c>
      <c r="D6" s="1658"/>
      <c r="E6" s="1658"/>
      <c r="F6" s="1658"/>
      <c r="G6" s="1658"/>
      <c r="H6" s="1658"/>
      <c r="I6" s="1658"/>
      <c r="J6" s="1658"/>
      <c r="K6" s="1658"/>
      <c r="L6" s="1658"/>
      <c r="M6" s="1658"/>
      <c r="N6" s="1658" t="s">
        <v>1010</v>
      </c>
      <c r="O6" s="1658"/>
      <c r="P6" s="1658"/>
      <c r="Q6" s="1658"/>
      <c r="R6" s="1658"/>
      <c r="S6" s="1658"/>
      <c r="T6" s="1658"/>
      <c r="U6" s="1658"/>
      <c r="V6" s="1658"/>
      <c r="W6" s="1658"/>
      <c r="X6" s="1658"/>
      <c r="Y6" s="1656"/>
      <c r="Z6" s="1661"/>
      <c r="AA6" s="1657"/>
      <c r="AB6" s="1657"/>
      <c r="AC6" s="583"/>
    </row>
    <row r="7" spans="1:29" ht="77.150000000000006" customHeight="1" thickTop="1" thickBot="1" x14ac:dyDescent="0.4">
      <c r="A7" s="585">
        <v>1</v>
      </c>
      <c r="B7" s="586"/>
      <c r="C7" s="587"/>
      <c r="D7" s="587"/>
      <c r="E7" s="587"/>
      <c r="F7" s="587"/>
      <c r="G7" s="587"/>
      <c r="H7" s="587"/>
      <c r="I7" s="587"/>
      <c r="J7" s="587"/>
      <c r="K7" s="587"/>
      <c r="L7" s="588">
        <f>C7*MAX(D7:K7)</f>
        <v>0</v>
      </c>
      <c r="M7" s="589" t="b">
        <f>IF(L7=5,"Aceptable",IF(L7=10,"Tolerable",IF(OR(L7=15,L7=20),"Moderado",IF(OR(L7=30,L7=40),"Importante",IF(L7=60,"Inaceptable")))))</f>
        <v>0</v>
      </c>
      <c r="N7" s="587"/>
      <c r="O7" s="587"/>
      <c r="P7" s="587"/>
      <c r="Q7" s="587"/>
      <c r="R7" s="587"/>
      <c r="S7" s="587"/>
      <c r="T7" s="587"/>
      <c r="U7" s="587"/>
      <c r="V7" s="587"/>
      <c r="W7" s="588">
        <f>N7*MAX(O7:V7)</f>
        <v>0</v>
      </c>
      <c r="X7" s="589" t="b">
        <f>IF(W7=5,"Aceptable",IF(W7=10,"Tolerable",IF(OR(W7=15,W7=20),"Moderado",IF(OR(W7=30,W7=40),"Importante",IF(W7=60,"Inaceptable")))))</f>
        <v>0</v>
      </c>
      <c r="Y7" s="590"/>
      <c r="Z7" s="590"/>
      <c r="AA7" s="98"/>
      <c r="AB7" s="591"/>
      <c r="AC7" s="583"/>
    </row>
    <row r="8" spans="1:29" ht="134.15" customHeight="1" thickTop="1" thickBot="1" x14ac:dyDescent="0.4">
      <c r="A8" s="585">
        <v>2</v>
      </c>
      <c r="B8" s="592" t="s">
        <v>1490</v>
      </c>
      <c r="C8" s="587"/>
      <c r="D8" s="587"/>
      <c r="E8" s="587"/>
      <c r="F8" s="587"/>
      <c r="G8" s="587"/>
      <c r="H8" s="587"/>
      <c r="I8" s="587"/>
      <c r="J8" s="587"/>
      <c r="K8" s="587"/>
      <c r="L8" s="588">
        <f>C8*MAX(D8:K8)</f>
        <v>0</v>
      </c>
      <c r="M8" s="589" t="b">
        <f t="shared" ref="M8:M25" si="0">IF(L8=5,"Aceptable",IF(L8=10,"Tolerable",IF(OR(L8=15,L8=20),"Moderado",IF(OR(L8=30,L8=40),"Importante",IF(L8=60,"Inaceptable")))))</f>
        <v>0</v>
      </c>
      <c r="N8" s="587"/>
      <c r="O8" s="587"/>
      <c r="P8" s="587"/>
      <c r="Q8" s="587"/>
      <c r="R8" s="587"/>
      <c r="S8" s="587"/>
      <c r="T8" s="587"/>
      <c r="U8" s="587"/>
      <c r="V8" s="587"/>
      <c r="W8" s="588">
        <f t="shared" ref="W8:W25" si="1">N8*MAX(O8:V8)</f>
        <v>0</v>
      </c>
      <c r="X8" s="589" t="b">
        <f t="shared" ref="X8:X25" si="2">IF(W8=5,"Aceptable",IF(W8=10,"Tolerable",IF(OR(W8=15,W8=20),"Moderado",IF(OR(W8=30,W8=40),"Importante",IF(W8=60,"Inaceptable")))))</f>
        <v>0</v>
      </c>
      <c r="Y8" s="590"/>
      <c r="Z8" s="590"/>
      <c r="AA8" s="98"/>
      <c r="AB8" s="591"/>
      <c r="AC8" s="583"/>
    </row>
    <row r="9" spans="1:29" ht="42" customHeight="1" thickTop="1" thickBot="1" x14ac:dyDescent="0.4">
      <c r="A9" s="585">
        <v>3</v>
      </c>
      <c r="B9" s="592"/>
      <c r="C9" s="587"/>
      <c r="D9" s="587"/>
      <c r="E9" s="587"/>
      <c r="F9" s="587"/>
      <c r="G9" s="587"/>
      <c r="H9" s="587"/>
      <c r="I9" s="587"/>
      <c r="J9" s="587"/>
      <c r="K9" s="587"/>
      <c r="L9" s="588">
        <f t="shared" ref="L9:L25" si="3">C9*MAX(D9:K9)</f>
        <v>0</v>
      </c>
      <c r="M9" s="589" t="b">
        <f t="shared" si="0"/>
        <v>0</v>
      </c>
      <c r="N9" s="587"/>
      <c r="O9" s="587"/>
      <c r="P9" s="587"/>
      <c r="Q9" s="587"/>
      <c r="R9" s="587"/>
      <c r="S9" s="587"/>
      <c r="T9" s="587"/>
      <c r="U9" s="587"/>
      <c r="V9" s="587"/>
      <c r="W9" s="588">
        <f t="shared" si="1"/>
        <v>0</v>
      </c>
      <c r="X9" s="589" t="b">
        <f t="shared" si="2"/>
        <v>0</v>
      </c>
      <c r="Y9" s="590"/>
      <c r="Z9" s="590"/>
      <c r="AA9" s="98"/>
      <c r="AB9" s="10"/>
      <c r="AC9" s="583"/>
    </row>
    <row r="10" spans="1:29" ht="102.65" customHeight="1" thickTop="1" thickBot="1" x14ac:dyDescent="0.4">
      <c r="A10" s="585">
        <v>4</v>
      </c>
      <c r="B10" s="592"/>
      <c r="C10" s="587"/>
      <c r="D10" s="587"/>
      <c r="E10" s="587"/>
      <c r="F10" s="587"/>
      <c r="G10" s="587"/>
      <c r="H10" s="587"/>
      <c r="I10" s="587"/>
      <c r="J10" s="587"/>
      <c r="K10" s="587"/>
      <c r="L10" s="588">
        <f t="shared" si="3"/>
        <v>0</v>
      </c>
      <c r="M10" s="589" t="b">
        <f t="shared" si="0"/>
        <v>0</v>
      </c>
      <c r="N10" s="587"/>
      <c r="O10" s="587"/>
      <c r="P10" s="587"/>
      <c r="Q10" s="587"/>
      <c r="R10" s="587"/>
      <c r="S10" s="587"/>
      <c r="T10" s="587"/>
      <c r="U10" s="587"/>
      <c r="V10" s="587"/>
      <c r="W10" s="588">
        <f t="shared" si="1"/>
        <v>0</v>
      </c>
      <c r="X10" s="589" t="b">
        <f t="shared" si="2"/>
        <v>0</v>
      </c>
      <c r="Y10" s="590"/>
      <c r="Z10" s="590"/>
      <c r="AA10" s="98"/>
      <c r="AB10" s="591"/>
      <c r="AC10" s="583"/>
    </row>
    <row r="11" spans="1:29" ht="41.15" customHeight="1" thickTop="1" thickBot="1" x14ac:dyDescent="0.4">
      <c r="A11" s="585">
        <v>5</v>
      </c>
      <c r="B11" s="592"/>
      <c r="C11" s="587"/>
      <c r="D11" s="587"/>
      <c r="E11" s="587"/>
      <c r="F11" s="587"/>
      <c r="G11" s="587"/>
      <c r="H11" s="587"/>
      <c r="I11" s="587"/>
      <c r="J11" s="587"/>
      <c r="K11" s="587"/>
      <c r="L11" s="588">
        <f t="shared" si="3"/>
        <v>0</v>
      </c>
      <c r="M11" s="589" t="b">
        <f t="shared" si="0"/>
        <v>0</v>
      </c>
      <c r="N11" s="587"/>
      <c r="O11" s="587"/>
      <c r="P11" s="587"/>
      <c r="Q11" s="587"/>
      <c r="R11" s="587"/>
      <c r="S11" s="587"/>
      <c r="T11" s="587"/>
      <c r="U11" s="587"/>
      <c r="V11" s="587"/>
      <c r="W11" s="588">
        <f t="shared" si="1"/>
        <v>0</v>
      </c>
      <c r="X11" s="589" t="b">
        <f t="shared" si="2"/>
        <v>0</v>
      </c>
      <c r="Y11" s="590"/>
      <c r="Z11" s="590"/>
      <c r="AA11" s="591"/>
      <c r="AB11" s="98"/>
      <c r="AC11" s="583"/>
    </row>
    <row r="12" spans="1:29" ht="82" customHeight="1" thickTop="1" thickBot="1" x14ac:dyDescent="0.4">
      <c r="A12" s="585">
        <v>6</v>
      </c>
      <c r="B12" s="592"/>
      <c r="C12" s="587"/>
      <c r="D12" s="587"/>
      <c r="E12" s="587"/>
      <c r="F12" s="587"/>
      <c r="G12" s="587"/>
      <c r="H12" s="587"/>
      <c r="I12" s="587"/>
      <c r="J12" s="587"/>
      <c r="K12" s="587"/>
      <c r="L12" s="588">
        <f t="shared" si="3"/>
        <v>0</v>
      </c>
      <c r="M12" s="589" t="b">
        <f t="shared" si="0"/>
        <v>0</v>
      </c>
      <c r="N12" s="587"/>
      <c r="O12" s="587"/>
      <c r="P12" s="587"/>
      <c r="Q12" s="587"/>
      <c r="R12" s="587"/>
      <c r="S12" s="587"/>
      <c r="T12" s="587"/>
      <c r="U12" s="587"/>
      <c r="V12" s="587"/>
      <c r="W12" s="588">
        <f t="shared" si="1"/>
        <v>0</v>
      </c>
      <c r="X12" s="589" t="b">
        <f t="shared" si="2"/>
        <v>0</v>
      </c>
      <c r="Y12" s="590"/>
      <c r="Z12" s="590"/>
      <c r="AA12" s="98"/>
      <c r="AB12" s="98"/>
      <c r="AC12" s="583"/>
    </row>
    <row r="13" spans="1:29" ht="55" customHeight="1" thickTop="1" thickBot="1" x14ac:dyDescent="0.4">
      <c r="A13" s="585">
        <v>7</v>
      </c>
      <c r="B13" s="592"/>
      <c r="C13" s="587"/>
      <c r="D13" s="587"/>
      <c r="E13" s="587"/>
      <c r="F13" s="587"/>
      <c r="G13" s="587"/>
      <c r="H13" s="587"/>
      <c r="I13" s="587"/>
      <c r="J13" s="587"/>
      <c r="K13" s="587"/>
      <c r="L13" s="588">
        <f t="shared" si="3"/>
        <v>0</v>
      </c>
      <c r="M13" s="589" t="b">
        <f t="shared" si="0"/>
        <v>0</v>
      </c>
      <c r="N13" s="587"/>
      <c r="O13" s="587"/>
      <c r="P13" s="587"/>
      <c r="Q13" s="587"/>
      <c r="R13" s="587"/>
      <c r="S13" s="587"/>
      <c r="T13" s="587"/>
      <c r="U13" s="587"/>
      <c r="V13" s="587"/>
      <c r="W13" s="588">
        <f t="shared" si="1"/>
        <v>0</v>
      </c>
      <c r="X13" s="589" t="b">
        <f t="shared" si="2"/>
        <v>0</v>
      </c>
      <c r="Y13" s="590"/>
      <c r="Z13" s="590"/>
      <c r="AA13" s="98"/>
      <c r="AB13" s="591"/>
      <c r="AC13" s="583"/>
    </row>
    <row r="14" spans="1:29" ht="56.15" customHeight="1" thickTop="1" thickBot="1" x14ac:dyDescent="0.4">
      <c r="A14" s="585">
        <v>8</v>
      </c>
      <c r="B14" s="592"/>
      <c r="C14" s="587"/>
      <c r="D14" s="587"/>
      <c r="E14" s="587"/>
      <c r="F14" s="587"/>
      <c r="G14" s="587"/>
      <c r="H14" s="587"/>
      <c r="I14" s="587"/>
      <c r="J14" s="587"/>
      <c r="K14" s="587"/>
      <c r="L14" s="588">
        <f t="shared" si="3"/>
        <v>0</v>
      </c>
      <c r="M14" s="589" t="b">
        <f t="shared" si="0"/>
        <v>0</v>
      </c>
      <c r="N14" s="587"/>
      <c r="O14" s="587"/>
      <c r="P14" s="587"/>
      <c r="Q14" s="587"/>
      <c r="R14" s="587"/>
      <c r="S14" s="587"/>
      <c r="T14" s="587"/>
      <c r="U14" s="587"/>
      <c r="V14" s="587"/>
      <c r="W14" s="588">
        <f t="shared" si="1"/>
        <v>0</v>
      </c>
      <c r="X14" s="589" t="b">
        <f t="shared" si="2"/>
        <v>0</v>
      </c>
      <c r="Y14" s="590"/>
      <c r="Z14" s="590"/>
      <c r="AA14" s="98"/>
      <c r="AB14" s="591"/>
      <c r="AC14" s="583"/>
    </row>
    <row r="15" spans="1:29" ht="63" customHeight="1" thickTop="1" thickBot="1" x14ac:dyDescent="0.4">
      <c r="A15" s="585">
        <v>9</v>
      </c>
      <c r="B15" s="593"/>
      <c r="C15" s="587"/>
      <c r="D15" s="587"/>
      <c r="E15" s="587"/>
      <c r="F15" s="587"/>
      <c r="G15" s="587"/>
      <c r="H15" s="587"/>
      <c r="I15" s="587"/>
      <c r="J15" s="587"/>
      <c r="K15" s="587"/>
      <c r="L15" s="588">
        <f t="shared" si="3"/>
        <v>0</v>
      </c>
      <c r="M15" s="589" t="b">
        <f t="shared" si="0"/>
        <v>0</v>
      </c>
      <c r="N15" s="587"/>
      <c r="O15" s="587"/>
      <c r="P15" s="587"/>
      <c r="Q15" s="587"/>
      <c r="R15" s="587"/>
      <c r="S15" s="587"/>
      <c r="T15" s="587"/>
      <c r="U15" s="587"/>
      <c r="V15" s="587"/>
      <c r="W15" s="588">
        <f t="shared" si="1"/>
        <v>0</v>
      </c>
      <c r="X15" s="589" t="b">
        <f t="shared" si="2"/>
        <v>0</v>
      </c>
      <c r="Y15" s="590"/>
      <c r="Z15" s="590"/>
      <c r="AA15" s="98"/>
      <c r="AB15" s="591"/>
      <c r="AC15" s="583"/>
    </row>
    <row r="16" spans="1:29" ht="81" customHeight="1" thickTop="1" thickBot="1" x14ac:dyDescent="0.4">
      <c r="A16" s="585">
        <v>10</v>
      </c>
      <c r="B16" s="592"/>
      <c r="C16" s="587"/>
      <c r="D16" s="587"/>
      <c r="E16" s="587"/>
      <c r="F16" s="587"/>
      <c r="G16" s="587"/>
      <c r="H16" s="587"/>
      <c r="I16" s="587"/>
      <c r="J16" s="587"/>
      <c r="K16" s="587"/>
      <c r="L16" s="588">
        <f t="shared" si="3"/>
        <v>0</v>
      </c>
      <c r="M16" s="589" t="b">
        <f t="shared" si="0"/>
        <v>0</v>
      </c>
      <c r="N16" s="587"/>
      <c r="O16" s="587"/>
      <c r="P16" s="587"/>
      <c r="Q16" s="587"/>
      <c r="R16" s="587"/>
      <c r="S16" s="587"/>
      <c r="T16" s="587"/>
      <c r="U16" s="587"/>
      <c r="V16" s="587"/>
      <c r="W16" s="588">
        <f t="shared" si="1"/>
        <v>0</v>
      </c>
      <c r="X16" s="589" t="b">
        <f t="shared" si="2"/>
        <v>0</v>
      </c>
      <c r="Y16" s="590"/>
      <c r="Z16" s="590"/>
      <c r="AA16" s="98"/>
      <c r="AB16" s="591"/>
      <c r="AC16" s="583"/>
    </row>
    <row r="17" spans="1:29" ht="92.15" customHeight="1" thickTop="1" thickBot="1" x14ac:dyDescent="0.4">
      <c r="A17" s="585">
        <v>11</v>
      </c>
      <c r="B17" s="592"/>
      <c r="C17" s="587"/>
      <c r="D17" s="587"/>
      <c r="E17" s="587"/>
      <c r="F17" s="587"/>
      <c r="G17" s="587"/>
      <c r="H17" s="587"/>
      <c r="I17" s="587"/>
      <c r="J17" s="587"/>
      <c r="K17" s="587"/>
      <c r="L17" s="588">
        <f t="shared" si="3"/>
        <v>0</v>
      </c>
      <c r="M17" s="589" t="b">
        <f t="shared" si="0"/>
        <v>0</v>
      </c>
      <c r="N17" s="587"/>
      <c r="O17" s="587"/>
      <c r="P17" s="587"/>
      <c r="Q17" s="587"/>
      <c r="R17" s="587"/>
      <c r="S17" s="587"/>
      <c r="T17" s="587"/>
      <c r="U17" s="587"/>
      <c r="V17" s="587"/>
      <c r="W17" s="588">
        <f t="shared" si="1"/>
        <v>0</v>
      </c>
      <c r="X17" s="589" t="b">
        <f t="shared" si="2"/>
        <v>0</v>
      </c>
      <c r="Y17" s="590"/>
      <c r="Z17" s="590"/>
      <c r="AA17" s="98"/>
      <c r="AB17" s="591"/>
      <c r="AC17" s="583"/>
    </row>
    <row r="18" spans="1:29" ht="94" customHeight="1" thickTop="1" thickBot="1" x14ac:dyDescent="0.4">
      <c r="A18" s="585">
        <v>12</v>
      </c>
      <c r="B18" s="592"/>
      <c r="C18" s="587"/>
      <c r="D18" s="587"/>
      <c r="E18" s="587"/>
      <c r="F18" s="587"/>
      <c r="G18" s="587"/>
      <c r="H18" s="587"/>
      <c r="I18" s="587"/>
      <c r="J18" s="587"/>
      <c r="K18" s="587"/>
      <c r="L18" s="588">
        <f t="shared" si="3"/>
        <v>0</v>
      </c>
      <c r="M18" s="589" t="b">
        <f t="shared" si="0"/>
        <v>0</v>
      </c>
      <c r="N18" s="587"/>
      <c r="O18" s="587"/>
      <c r="P18" s="587"/>
      <c r="Q18" s="587"/>
      <c r="R18" s="587"/>
      <c r="S18" s="587"/>
      <c r="T18" s="587"/>
      <c r="U18" s="587"/>
      <c r="V18" s="587"/>
      <c r="W18" s="588">
        <f t="shared" si="1"/>
        <v>0</v>
      </c>
      <c r="X18" s="589" t="b">
        <f t="shared" si="2"/>
        <v>0</v>
      </c>
      <c r="Y18" s="590"/>
      <c r="Z18" s="590"/>
      <c r="AA18" s="98"/>
      <c r="AB18" s="591"/>
      <c r="AC18" s="583"/>
    </row>
    <row r="19" spans="1:29" ht="45" customHeight="1" thickTop="1" thickBot="1" x14ac:dyDescent="0.4">
      <c r="A19" s="585">
        <v>13</v>
      </c>
      <c r="B19" s="594"/>
      <c r="C19" s="587"/>
      <c r="D19" s="587"/>
      <c r="E19" s="587"/>
      <c r="F19" s="587"/>
      <c r="G19" s="587"/>
      <c r="H19" s="587"/>
      <c r="I19" s="587"/>
      <c r="J19" s="587"/>
      <c r="K19" s="587"/>
      <c r="L19" s="588">
        <f t="shared" si="3"/>
        <v>0</v>
      </c>
      <c r="M19" s="589" t="b">
        <f t="shared" si="0"/>
        <v>0</v>
      </c>
      <c r="N19" s="587"/>
      <c r="O19" s="587"/>
      <c r="P19" s="587"/>
      <c r="Q19" s="587"/>
      <c r="R19" s="587"/>
      <c r="S19" s="587"/>
      <c r="T19" s="587"/>
      <c r="U19" s="587"/>
      <c r="V19" s="587"/>
      <c r="W19" s="588">
        <f t="shared" si="1"/>
        <v>0</v>
      </c>
      <c r="X19" s="589" t="b">
        <f t="shared" si="2"/>
        <v>0</v>
      </c>
      <c r="Y19" s="590"/>
      <c r="Z19" s="590"/>
      <c r="AA19" s="98"/>
      <c r="AB19" s="98"/>
      <c r="AC19" s="583"/>
    </row>
    <row r="20" spans="1:29" ht="41.15" customHeight="1" thickTop="1" thickBot="1" x14ac:dyDescent="0.4">
      <c r="A20" s="585">
        <v>14</v>
      </c>
      <c r="B20" s="592"/>
      <c r="C20" s="587"/>
      <c r="D20" s="587"/>
      <c r="E20" s="587"/>
      <c r="F20" s="587"/>
      <c r="G20" s="587"/>
      <c r="H20" s="587"/>
      <c r="I20" s="587"/>
      <c r="J20" s="587"/>
      <c r="K20" s="587"/>
      <c r="L20" s="588">
        <f t="shared" si="3"/>
        <v>0</v>
      </c>
      <c r="M20" s="589" t="b">
        <f t="shared" si="0"/>
        <v>0</v>
      </c>
      <c r="N20" s="587"/>
      <c r="O20" s="587"/>
      <c r="P20" s="587"/>
      <c r="Q20" s="587"/>
      <c r="R20" s="587"/>
      <c r="S20" s="587"/>
      <c r="T20" s="587"/>
      <c r="U20" s="587"/>
      <c r="V20" s="587"/>
      <c r="W20" s="588">
        <f t="shared" si="1"/>
        <v>0</v>
      </c>
      <c r="X20" s="589" t="b">
        <f t="shared" si="2"/>
        <v>0</v>
      </c>
      <c r="Y20" s="590"/>
      <c r="Z20" s="590"/>
      <c r="AA20" s="98"/>
      <c r="AB20" s="591"/>
      <c r="AC20" s="583"/>
    </row>
    <row r="21" spans="1:29" ht="15.5" thickTop="1" thickBot="1" x14ac:dyDescent="0.4">
      <c r="A21" s="585">
        <v>15</v>
      </c>
      <c r="B21" s="592"/>
      <c r="C21" s="588"/>
      <c r="D21" s="587"/>
      <c r="E21" s="587"/>
      <c r="F21" s="587"/>
      <c r="G21" s="587"/>
      <c r="H21" s="587"/>
      <c r="I21" s="587"/>
      <c r="J21" s="587"/>
      <c r="K21" s="587"/>
      <c r="L21" s="588">
        <f t="shared" si="3"/>
        <v>0</v>
      </c>
      <c r="M21" s="589" t="b">
        <f t="shared" si="0"/>
        <v>0</v>
      </c>
      <c r="N21" s="588"/>
      <c r="O21" s="587"/>
      <c r="P21" s="587"/>
      <c r="Q21" s="587"/>
      <c r="R21" s="587"/>
      <c r="S21" s="587"/>
      <c r="T21" s="587"/>
      <c r="U21" s="587"/>
      <c r="V21" s="587"/>
      <c r="W21" s="588">
        <f t="shared" si="1"/>
        <v>0</v>
      </c>
      <c r="X21" s="589" t="b">
        <f t="shared" si="2"/>
        <v>0</v>
      </c>
      <c r="Y21" s="590"/>
      <c r="Z21" s="590"/>
      <c r="AA21" s="98"/>
      <c r="AB21" s="591"/>
      <c r="AC21" s="583"/>
    </row>
    <row r="22" spans="1:29" ht="40" customHeight="1" thickTop="1" thickBot="1" x14ac:dyDescent="0.4">
      <c r="A22" s="585">
        <v>16</v>
      </c>
      <c r="B22" s="592"/>
      <c r="C22" s="588"/>
      <c r="D22" s="587"/>
      <c r="E22" s="587"/>
      <c r="F22" s="587"/>
      <c r="G22" s="587"/>
      <c r="H22" s="587"/>
      <c r="I22" s="587"/>
      <c r="J22" s="587"/>
      <c r="K22" s="587"/>
      <c r="L22" s="588">
        <f t="shared" si="3"/>
        <v>0</v>
      </c>
      <c r="M22" s="589" t="b">
        <f t="shared" si="0"/>
        <v>0</v>
      </c>
      <c r="N22" s="588"/>
      <c r="O22" s="587"/>
      <c r="P22" s="587"/>
      <c r="Q22" s="587"/>
      <c r="R22" s="587"/>
      <c r="S22" s="587"/>
      <c r="T22" s="587"/>
      <c r="U22" s="587"/>
      <c r="V22" s="587"/>
      <c r="W22" s="588">
        <f t="shared" si="1"/>
        <v>0</v>
      </c>
      <c r="X22" s="589" t="b">
        <f t="shared" si="2"/>
        <v>0</v>
      </c>
      <c r="Y22" s="590"/>
      <c r="Z22" s="590"/>
      <c r="AA22" s="98"/>
      <c r="AB22" s="10"/>
      <c r="AC22" s="583"/>
    </row>
    <row r="23" spans="1:29" ht="44.5" customHeight="1" thickTop="1" thickBot="1" x14ac:dyDescent="0.4">
      <c r="A23" s="585">
        <v>17</v>
      </c>
      <c r="B23" s="592"/>
      <c r="C23" s="588"/>
      <c r="D23" s="587"/>
      <c r="E23" s="587"/>
      <c r="F23" s="587"/>
      <c r="G23" s="587"/>
      <c r="H23" s="587"/>
      <c r="I23" s="587"/>
      <c r="J23" s="587"/>
      <c r="K23" s="587"/>
      <c r="L23" s="588">
        <f t="shared" si="3"/>
        <v>0</v>
      </c>
      <c r="M23" s="589" t="b">
        <f t="shared" si="0"/>
        <v>0</v>
      </c>
      <c r="N23" s="588"/>
      <c r="O23" s="587"/>
      <c r="P23" s="587"/>
      <c r="Q23" s="587"/>
      <c r="R23" s="587"/>
      <c r="S23" s="587"/>
      <c r="T23" s="587"/>
      <c r="U23" s="587"/>
      <c r="V23" s="587"/>
      <c r="W23" s="588">
        <f t="shared" si="1"/>
        <v>0</v>
      </c>
      <c r="X23" s="589" t="b">
        <f t="shared" si="2"/>
        <v>0</v>
      </c>
      <c r="Y23" s="590"/>
      <c r="Z23" s="590"/>
      <c r="AA23" s="98"/>
      <c r="AB23" s="591"/>
      <c r="AC23" s="583"/>
    </row>
    <row r="24" spans="1:29" ht="38.15" customHeight="1" thickTop="1" thickBot="1" x14ac:dyDescent="0.4">
      <c r="A24" s="585">
        <v>18</v>
      </c>
      <c r="B24" s="595"/>
      <c r="C24" s="588"/>
      <c r="D24" s="587"/>
      <c r="E24" s="587"/>
      <c r="F24" s="587"/>
      <c r="G24" s="587"/>
      <c r="H24" s="587"/>
      <c r="I24" s="587"/>
      <c r="J24" s="587"/>
      <c r="K24" s="587"/>
      <c r="L24" s="588">
        <f t="shared" si="3"/>
        <v>0</v>
      </c>
      <c r="M24" s="589" t="b">
        <f t="shared" si="0"/>
        <v>0</v>
      </c>
      <c r="N24" s="588"/>
      <c r="O24" s="587"/>
      <c r="P24" s="587"/>
      <c r="Q24" s="587"/>
      <c r="R24" s="587"/>
      <c r="S24" s="587"/>
      <c r="T24" s="587"/>
      <c r="U24" s="587"/>
      <c r="V24" s="587"/>
      <c r="W24" s="588">
        <f t="shared" si="1"/>
        <v>0</v>
      </c>
      <c r="X24" s="589" t="b">
        <f t="shared" si="2"/>
        <v>0</v>
      </c>
      <c r="Y24" s="590"/>
      <c r="Z24" s="590"/>
      <c r="AA24" s="98"/>
      <c r="AB24" s="98"/>
      <c r="AC24" s="583"/>
    </row>
    <row r="25" spans="1:29" ht="39.65" customHeight="1" thickTop="1" thickBot="1" x14ac:dyDescent="0.4">
      <c r="A25" s="585">
        <v>19</v>
      </c>
      <c r="B25" s="593"/>
      <c r="C25" s="588"/>
      <c r="D25" s="587"/>
      <c r="E25" s="587"/>
      <c r="F25" s="587"/>
      <c r="G25" s="587"/>
      <c r="H25" s="587"/>
      <c r="I25" s="587"/>
      <c r="J25" s="587"/>
      <c r="K25" s="587"/>
      <c r="L25" s="588">
        <f t="shared" si="3"/>
        <v>0</v>
      </c>
      <c r="M25" s="589" t="b">
        <f t="shared" si="0"/>
        <v>0</v>
      </c>
      <c r="N25" s="588"/>
      <c r="O25" s="587"/>
      <c r="P25" s="587"/>
      <c r="Q25" s="587"/>
      <c r="R25" s="587"/>
      <c r="S25" s="587"/>
      <c r="T25" s="587"/>
      <c r="U25" s="587"/>
      <c r="V25" s="587"/>
      <c r="W25" s="588">
        <f t="shared" si="1"/>
        <v>0</v>
      </c>
      <c r="X25" s="589" t="b">
        <f t="shared" si="2"/>
        <v>0</v>
      </c>
      <c r="Y25" s="590"/>
      <c r="Z25" s="590"/>
      <c r="AA25" s="98"/>
      <c r="AB25" s="98"/>
      <c r="AC25" s="583"/>
    </row>
    <row r="26" spans="1:29" ht="15.5" thickTop="1" thickBot="1" x14ac:dyDescent="0.4">
      <c r="A26" s="585">
        <v>20</v>
      </c>
      <c r="B26" s="592"/>
      <c r="C26" s="588"/>
      <c r="D26" s="587"/>
      <c r="E26" s="587"/>
      <c r="F26" s="587"/>
      <c r="G26" s="587"/>
      <c r="H26" s="587"/>
      <c r="I26" s="587"/>
      <c r="J26" s="587"/>
      <c r="K26" s="587"/>
      <c r="L26" s="588">
        <f>C26*MAX(D26:K26)</f>
        <v>0</v>
      </c>
      <c r="M26" s="589" t="b">
        <f>IF(L26=5,"Aceptable",IF(L26=10,"Tolerable",IF(OR(L26=15,L26=20),"Moderado",IF(OR(L26=30,L26=40),"Importante",IF(L26=60,"Inaceptable")))))</f>
        <v>0</v>
      </c>
      <c r="N26" s="588"/>
      <c r="O26" s="587"/>
      <c r="P26" s="587"/>
      <c r="Q26" s="587"/>
      <c r="R26" s="587"/>
      <c r="S26" s="587"/>
      <c r="T26" s="587"/>
      <c r="U26" s="587"/>
      <c r="V26" s="587"/>
      <c r="W26" s="588">
        <f>N26*MAX(O26:V26)</f>
        <v>0</v>
      </c>
      <c r="X26" s="589" t="b">
        <f>IF(W26=5,"Aceptable",IF(W26=10,"Tolerable",IF(OR(W26=15,W26=20),"Moderado",IF(OR(W26=30,W26=40),"Importante",IF(W26=60,"Inaceptable")))))</f>
        <v>0</v>
      </c>
      <c r="Y26" s="590"/>
      <c r="Z26" s="590"/>
      <c r="AA26" s="98"/>
      <c r="AB26" s="98"/>
      <c r="AC26" s="583"/>
    </row>
    <row r="27" spans="1:29" ht="15.5" thickTop="1" thickBot="1" x14ac:dyDescent="0.4">
      <c r="A27" s="585">
        <v>21</v>
      </c>
      <c r="B27" s="592"/>
      <c r="C27" s="588"/>
      <c r="D27" s="587"/>
      <c r="E27" s="587"/>
      <c r="F27" s="587"/>
      <c r="G27" s="587"/>
      <c r="H27" s="587"/>
      <c r="I27" s="587"/>
      <c r="J27" s="587"/>
      <c r="K27" s="587"/>
      <c r="L27" s="588">
        <f t="shared" ref="L27:L34" si="4">C27*MAX(D27:K27)</f>
        <v>0</v>
      </c>
      <c r="M27" s="589" t="b">
        <f t="shared" ref="M27:M34" si="5">IF(L27=5,"Aceptable",IF(L27=10,"Tolerable",IF(OR(L27=15,L27=20),"Moderado",IF(OR(L27=30,L27=40),"Importante",IF(L27=60,"Inaceptable")))))</f>
        <v>0</v>
      </c>
      <c r="N27" s="588"/>
      <c r="O27" s="587"/>
      <c r="P27" s="587"/>
      <c r="Q27" s="587"/>
      <c r="R27" s="587"/>
      <c r="S27" s="587"/>
      <c r="T27" s="587"/>
      <c r="U27" s="587"/>
      <c r="V27" s="587"/>
      <c r="W27" s="588">
        <f t="shared" ref="W27:W34" si="6">N27*MAX(O27:V27)</f>
        <v>0</v>
      </c>
      <c r="X27" s="589" t="b">
        <f t="shared" ref="X27:X34" si="7">IF(W27=5,"Aceptable",IF(W27=10,"Tolerable",IF(OR(W27=15,W27=20),"Moderado",IF(OR(W27=30,W27=40),"Importante",IF(W27=60,"Inaceptable")))))</f>
        <v>0</v>
      </c>
      <c r="Y27" s="590"/>
      <c r="Z27" s="590"/>
      <c r="AA27" s="98"/>
      <c r="AB27" s="591"/>
      <c r="AC27" s="583"/>
    </row>
    <row r="28" spans="1:29" ht="15.5" thickTop="1" thickBot="1" x14ac:dyDescent="0.4">
      <c r="A28" s="585">
        <v>22</v>
      </c>
      <c r="B28" s="592"/>
      <c r="C28" s="588"/>
      <c r="D28" s="587"/>
      <c r="E28" s="587"/>
      <c r="F28" s="587"/>
      <c r="G28" s="587"/>
      <c r="H28" s="587"/>
      <c r="I28" s="587"/>
      <c r="J28" s="587"/>
      <c r="K28" s="587"/>
      <c r="L28" s="588">
        <f t="shared" si="4"/>
        <v>0</v>
      </c>
      <c r="M28" s="589" t="b">
        <f t="shared" si="5"/>
        <v>0</v>
      </c>
      <c r="N28" s="588"/>
      <c r="O28" s="587"/>
      <c r="P28" s="587"/>
      <c r="Q28" s="587"/>
      <c r="R28" s="587"/>
      <c r="S28" s="587"/>
      <c r="T28" s="587"/>
      <c r="U28" s="587"/>
      <c r="V28" s="587"/>
      <c r="W28" s="588">
        <f t="shared" si="6"/>
        <v>0</v>
      </c>
      <c r="X28" s="589" t="b">
        <f t="shared" si="7"/>
        <v>0</v>
      </c>
      <c r="Y28" s="590"/>
      <c r="Z28" s="590"/>
      <c r="AA28" s="98"/>
      <c r="AB28" s="98"/>
      <c r="AC28" s="583"/>
    </row>
    <row r="29" spans="1:29" ht="15.5" thickTop="1" thickBot="1" x14ac:dyDescent="0.4">
      <c r="A29" s="585">
        <v>23</v>
      </c>
      <c r="B29" s="592"/>
      <c r="C29" s="588"/>
      <c r="D29" s="587"/>
      <c r="E29" s="587"/>
      <c r="F29" s="587"/>
      <c r="G29" s="587"/>
      <c r="H29" s="587"/>
      <c r="I29" s="587"/>
      <c r="J29" s="587"/>
      <c r="K29" s="587"/>
      <c r="L29" s="588">
        <f t="shared" si="4"/>
        <v>0</v>
      </c>
      <c r="M29" s="589" t="b">
        <f t="shared" si="5"/>
        <v>0</v>
      </c>
      <c r="N29" s="588"/>
      <c r="O29" s="587"/>
      <c r="P29" s="587"/>
      <c r="Q29" s="587"/>
      <c r="R29" s="587"/>
      <c r="S29" s="587"/>
      <c r="T29" s="587"/>
      <c r="U29" s="587"/>
      <c r="V29" s="587"/>
      <c r="W29" s="588">
        <f t="shared" si="6"/>
        <v>0</v>
      </c>
      <c r="X29" s="589" t="b">
        <f t="shared" si="7"/>
        <v>0</v>
      </c>
      <c r="Y29" s="590"/>
      <c r="Z29" s="590"/>
      <c r="AA29" s="98"/>
      <c r="AB29" s="98"/>
      <c r="AC29" s="583"/>
    </row>
    <row r="30" spans="1:29" ht="15.5" thickTop="1" thickBot="1" x14ac:dyDescent="0.4">
      <c r="A30" s="585">
        <v>24</v>
      </c>
      <c r="B30" s="592"/>
      <c r="C30" s="588"/>
      <c r="D30" s="587"/>
      <c r="E30" s="587"/>
      <c r="F30" s="587"/>
      <c r="G30" s="587"/>
      <c r="H30" s="587"/>
      <c r="I30" s="587"/>
      <c r="J30" s="587"/>
      <c r="K30" s="587"/>
      <c r="L30" s="588">
        <f t="shared" si="4"/>
        <v>0</v>
      </c>
      <c r="M30" s="589" t="b">
        <f t="shared" si="5"/>
        <v>0</v>
      </c>
      <c r="N30" s="588"/>
      <c r="O30" s="587"/>
      <c r="P30" s="587"/>
      <c r="Q30" s="587"/>
      <c r="R30" s="587"/>
      <c r="S30" s="587"/>
      <c r="T30" s="587"/>
      <c r="U30" s="587"/>
      <c r="V30" s="587"/>
      <c r="W30" s="588">
        <f t="shared" si="6"/>
        <v>0</v>
      </c>
      <c r="X30" s="589" t="b">
        <f t="shared" si="7"/>
        <v>0</v>
      </c>
      <c r="Y30" s="590"/>
      <c r="Z30" s="590"/>
      <c r="AA30" s="98"/>
      <c r="AB30" s="591"/>
      <c r="AC30" s="583"/>
    </row>
    <row r="31" spans="1:29" ht="15.5" thickTop="1" thickBot="1" x14ac:dyDescent="0.4">
      <c r="A31" s="585">
        <v>25</v>
      </c>
      <c r="B31" s="592"/>
      <c r="C31" s="588"/>
      <c r="D31" s="587"/>
      <c r="E31" s="587"/>
      <c r="F31" s="587"/>
      <c r="G31" s="587"/>
      <c r="H31" s="587"/>
      <c r="I31" s="587"/>
      <c r="J31" s="587"/>
      <c r="K31" s="587"/>
      <c r="L31" s="588">
        <f t="shared" si="4"/>
        <v>0</v>
      </c>
      <c r="M31" s="589" t="b">
        <f t="shared" si="5"/>
        <v>0</v>
      </c>
      <c r="N31" s="588"/>
      <c r="O31" s="587"/>
      <c r="P31" s="587"/>
      <c r="Q31" s="587"/>
      <c r="R31" s="587"/>
      <c r="S31" s="587"/>
      <c r="T31" s="587"/>
      <c r="U31" s="587"/>
      <c r="V31" s="587"/>
      <c r="W31" s="588">
        <f t="shared" si="6"/>
        <v>0</v>
      </c>
      <c r="X31" s="589" t="b">
        <f t="shared" si="7"/>
        <v>0</v>
      </c>
      <c r="Y31" s="590"/>
      <c r="Z31" s="590"/>
      <c r="AA31" s="98"/>
      <c r="AB31" s="591"/>
      <c r="AC31" s="583"/>
    </row>
    <row r="32" spans="1:29" ht="15.5" thickTop="1" thickBot="1" x14ac:dyDescent="0.4">
      <c r="A32" s="585">
        <v>26</v>
      </c>
      <c r="B32" s="592"/>
      <c r="C32" s="588"/>
      <c r="D32" s="587"/>
      <c r="E32" s="587"/>
      <c r="F32" s="587"/>
      <c r="G32" s="587"/>
      <c r="H32" s="587"/>
      <c r="I32" s="587"/>
      <c r="J32" s="587"/>
      <c r="K32" s="587"/>
      <c r="L32" s="588">
        <f t="shared" si="4"/>
        <v>0</v>
      </c>
      <c r="M32" s="589" t="b">
        <f t="shared" si="5"/>
        <v>0</v>
      </c>
      <c r="N32" s="588"/>
      <c r="O32" s="587"/>
      <c r="P32" s="587"/>
      <c r="Q32" s="587"/>
      <c r="R32" s="587"/>
      <c r="S32" s="587"/>
      <c r="T32" s="587"/>
      <c r="U32" s="587"/>
      <c r="V32" s="587"/>
      <c r="W32" s="588">
        <f t="shared" si="6"/>
        <v>0</v>
      </c>
      <c r="X32" s="589" t="b">
        <f t="shared" si="7"/>
        <v>0</v>
      </c>
      <c r="Y32" s="590"/>
      <c r="Z32" s="590"/>
      <c r="AA32" s="98"/>
      <c r="AB32" s="591"/>
      <c r="AC32" s="583"/>
    </row>
    <row r="33" spans="1:29" ht="15.5" thickTop="1" thickBot="1" x14ac:dyDescent="0.4">
      <c r="A33" s="585">
        <v>27</v>
      </c>
      <c r="B33" s="592"/>
      <c r="C33" s="588"/>
      <c r="D33" s="587"/>
      <c r="E33" s="587"/>
      <c r="F33" s="587"/>
      <c r="G33" s="587"/>
      <c r="H33" s="587"/>
      <c r="I33" s="587"/>
      <c r="J33" s="587"/>
      <c r="K33" s="587"/>
      <c r="L33" s="588">
        <f t="shared" si="4"/>
        <v>0</v>
      </c>
      <c r="M33" s="589" t="b">
        <f t="shared" si="5"/>
        <v>0</v>
      </c>
      <c r="N33" s="588"/>
      <c r="O33" s="587"/>
      <c r="P33" s="587"/>
      <c r="Q33" s="587"/>
      <c r="R33" s="587"/>
      <c r="S33" s="587"/>
      <c r="T33" s="587"/>
      <c r="U33" s="587"/>
      <c r="V33" s="587"/>
      <c r="W33" s="588">
        <f t="shared" si="6"/>
        <v>0</v>
      </c>
      <c r="X33" s="589" t="b">
        <f t="shared" si="7"/>
        <v>0</v>
      </c>
      <c r="Y33" s="590"/>
      <c r="Z33" s="590"/>
      <c r="AA33" s="98"/>
      <c r="AB33" s="591"/>
      <c r="AC33" s="583"/>
    </row>
    <row r="34" spans="1:29" ht="15.5" thickTop="1" thickBot="1" x14ac:dyDescent="0.4">
      <c r="A34" s="585">
        <v>28</v>
      </c>
      <c r="B34" s="592"/>
      <c r="C34" s="588"/>
      <c r="D34" s="587"/>
      <c r="E34" s="587"/>
      <c r="F34" s="587"/>
      <c r="G34" s="587"/>
      <c r="H34" s="587"/>
      <c r="I34" s="587"/>
      <c r="J34" s="587"/>
      <c r="K34" s="587"/>
      <c r="L34" s="588">
        <f t="shared" si="4"/>
        <v>0</v>
      </c>
      <c r="M34" s="589" t="b">
        <f t="shared" si="5"/>
        <v>0</v>
      </c>
      <c r="N34" s="588"/>
      <c r="O34" s="587"/>
      <c r="P34" s="587"/>
      <c r="Q34" s="587"/>
      <c r="R34" s="587"/>
      <c r="S34" s="587"/>
      <c r="T34" s="587"/>
      <c r="U34" s="587"/>
      <c r="V34" s="587"/>
      <c r="W34" s="588">
        <f t="shared" si="6"/>
        <v>0</v>
      </c>
      <c r="X34" s="589" t="b">
        <f t="shared" si="7"/>
        <v>0</v>
      </c>
      <c r="Y34" s="590"/>
      <c r="Z34" s="590"/>
      <c r="AA34" s="98"/>
      <c r="AB34" s="98"/>
      <c r="AC34" s="583"/>
    </row>
    <row r="35" spans="1:29" ht="15" thickTop="1" x14ac:dyDescent="0.35">
      <c r="A35" s="596"/>
      <c r="B35" s="597"/>
      <c r="C35" s="598"/>
      <c r="D35" s="599"/>
      <c r="E35" s="599"/>
      <c r="F35" s="599"/>
      <c r="G35" s="599"/>
      <c r="H35" s="599"/>
      <c r="I35" s="599"/>
      <c r="J35" s="599"/>
      <c r="K35" s="599"/>
      <c r="L35" s="600"/>
      <c r="M35" s="601"/>
      <c r="N35" s="598"/>
      <c r="O35" s="599"/>
      <c r="P35" s="599"/>
      <c r="Q35" s="599"/>
      <c r="R35" s="599"/>
      <c r="S35" s="599"/>
      <c r="T35" s="599"/>
      <c r="U35" s="599"/>
      <c r="V35" s="599"/>
      <c r="W35" s="600"/>
      <c r="X35" s="601"/>
      <c r="Y35" s="602"/>
      <c r="Z35" s="602"/>
      <c r="AA35" s="484"/>
      <c r="AB35" s="484"/>
    </row>
    <row r="36" spans="1:29" x14ac:dyDescent="0.35">
      <c r="A36" s="603"/>
      <c r="B36" s="604"/>
      <c r="C36" s="605"/>
      <c r="D36" s="606"/>
      <c r="E36" s="606"/>
      <c r="F36" s="606"/>
      <c r="G36" s="606"/>
      <c r="H36" s="606"/>
      <c r="I36" s="606"/>
      <c r="J36" s="606"/>
      <c r="K36" s="606"/>
      <c r="L36" s="607"/>
      <c r="M36" s="608"/>
      <c r="N36" s="605"/>
      <c r="O36" s="606"/>
      <c r="P36" s="606"/>
      <c r="Q36" s="606"/>
      <c r="R36" s="606"/>
      <c r="S36" s="606"/>
      <c r="T36" s="606"/>
      <c r="U36" s="606"/>
      <c r="V36" s="606"/>
      <c r="W36" s="607"/>
      <c r="X36" s="608"/>
      <c r="Y36" s="609"/>
      <c r="Z36" s="609"/>
    </row>
    <row r="37" spans="1:29" x14ac:dyDescent="0.35">
      <c r="A37" s="603"/>
      <c r="B37" s="604"/>
      <c r="C37" s="605"/>
      <c r="D37" s="606"/>
      <c r="E37" s="606"/>
      <c r="F37" s="606"/>
      <c r="G37" s="606"/>
      <c r="H37" s="606"/>
      <c r="I37" s="606"/>
      <c r="J37" s="606"/>
      <c r="K37" s="606"/>
      <c r="L37" s="607"/>
      <c r="M37" s="608"/>
      <c r="N37" s="605"/>
      <c r="O37" s="606"/>
      <c r="P37" s="606"/>
      <c r="Q37" s="606"/>
      <c r="R37" s="606"/>
      <c r="S37" s="606"/>
      <c r="T37" s="606"/>
      <c r="U37" s="606"/>
      <c r="V37" s="606"/>
      <c r="W37" s="607"/>
      <c r="X37" s="608"/>
      <c r="Y37" s="609"/>
      <c r="Z37" s="609"/>
    </row>
    <row r="38" spans="1:29" x14ac:dyDescent="0.35">
      <c r="A38" s="603"/>
      <c r="B38" s="604"/>
      <c r="C38" s="605"/>
      <c r="D38" s="606"/>
      <c r="E38" s="606"/>
      <c r="F38" s="606"/>
      <c r="G38" s="606"/>
      <c r="H38" s="606"/>
      <c r="I38" s="606"/>
      <c r="J38" s="606"/>
      <c r="K38" s="606"/>
      <c r="L38" s="607"/>
      <c r="M38" s="608"/>
      <c r="N38" s="605"/>
      <c r="O38" s="606"/>
      <c r="P38" s="606"/>
      <c r="Q38" s="606"/>
      <c r="R38" s="606"/>
      <c r="S38" s="606"/>
      <c r="T38" s="606"/>
      <c r="U38" s="606"/>
      <c r="V38" s="606"/>
      <c r="W38" s="607"/>
      <c r="X38" s="608"/>
      <c r="Y38" s="609"/>
      <c r="Z38" s="609"/>
    </row>
    <row r="39" spans="1:29" x14ac:dyDescent="0.35">
      <c r="A39" s="603"/>
      <c r="B39" s="604"/>
      <c r="C39" s="605"/>
      <c r="D39" s="606"/>
      <c r="E39" s="606"/>
      <c r="F39" s="606"/>
      <c r="G39" s="606"/>
      <c r="H39" s="606"/>
      <c r="I39" s="606"/>
      <c r="J39" s="606"/>
      <c r="K39" s="606"/>
      <c r="L39" s="607"/>
      <c r="M39" s="608"/>
      <c r="N39" s="605"/>
      <c r="O39" s="606"/>
      <c r="P39" s="606"/>
      <c r="Q39" s="606"/>
      <c r="R39" s="606"/>
      <c r="S39" s="606"/>
      <c r="T39" s="606"/>
      <c r="U39" s="606"/>
      <c r="V39" s="606"/>
      <c r="W39" s="607"/>
      <c r="X39" s="608"/>
      <c r="Y39" s="609"/>
      <c r="Z39" s="609"/>
    </row>
    <row r="40" spans="1:29" x14ac:dyDescent="0.35">
      <c r="A40" s="603"/>
      <c r="B40" s="604"/>
      <c r="C40" s="605"/>
      <c r="D40" s="606"/>
      <c r="E40" s="606"/>
      <c r="F40" s="606"/>
      <c r="G40" s="606"/>
      <c r="H40" s="606"/>
      <c r="I40" s="606"/>
      <c r="J40" s="606"/>
      <c r="K40" s="606"/>
      <c r="L40" s="607"/>
      <c r="M40" s="608"/>
      <c r="N40" s="605"/>
      <c r="O40" s="606"/>
      <c r="P40" s="606"/>
      <c r="Q40" s="606"/>
      <c r="R40" s="606"/>
      <c r="S40" s="606"/>
      <c r="T40" s="606"/>
      <c r="U40" s="606"/>
      <c r="V40" s="606"/>
      <c r="W40" s="607"/>
      <c r="X40" s="608"/>
      <c r="Y40" s="609"/>
      <c r="Z40" s="609"/>
    </row>
    <row r="41" spans="1:29" x14ac:dyDescent="0.35">
      <c r="A41" s="603"/>
      <c r="B41" s="604"/>
      <c r="C41" s="605"/>
      <c r="D41" s="606"/>
      <c r="E41" s="606"/>
      <c r="F41" s="606"/>
      <c r="G41" s="606"/>
      <c r="H41" s="606"/>
      <c r="I41" s="606"/>
      <c r="J41" s="606"/>
      <c r="K41" s="606"/>
      <c r="L41" s="607"/>
      <c r="M41" s="608"/>
      <c r="N41" s="605"/>
      <c r="O41" s="606"/>
      <c r="P41" s="606"/>
      <c r="Q41" s="606"/>
      <c r="R41" s="606"/>
      <c r="S41" s="606"/>
      <c r="T41" s="606"/>
      <c r="U41" s="606"/>
      <c r="V41" s="606"/>
      <c r="W41" s="607"/>
      <c r="X41" s="608"/>
      <c r="Y41" s="609"/>
      <c r="Z41" s="609"/>
    </row>
    <row r="42" spans="1:29" x14ac:dyDescent="0.35">
      <c r="A42" s="603"/>
      <c r="B42" s="604"/>
      <c r="C42" s="605"/>
      <c r="D42" s="606"/>
      <c r="E42" s="606"/>
      <c r="F42" s="606"/>
      <c r="G42" s="606"/>
      <c r="H42" s="606"/>
      <c r="I42" s="606"/>
      <c r="J42" s="606"/>
      <c r="K42" s="606"/>
      <c r="L42" s="607"/>
      <c r="M42" s="608"/>
      <c r="N42" s="605"/>
      <c r="O42" s="606"/>
      <c r="P42" s="606"/>
      <c r="Q42" s="606"/>
      <c r="R42" s="606"/>
      <c r="S42" s="606"/>
      <c r="T42" s="606"/>
      <c r="U42" s="606"/>
      <c r="V42" s="606"/>
      <c r="W42" s="607"/>
      <c r="X42" s="608"/>
      <c r="Y42" s="609"/>
      <c r="Z42" s="609"/>
    </row>
    <row r="43" spans="1:29" x14ac:dyDescent="0.35">
      <c r="A43" s="603"/>
      <c r="B43" s="604"/>
      <c r="C43" s="605"/>
      <c r="D43" s="606"/>
      <c r="E43" s="606"/>
      <c r="F43" s="606"/>
      <c r="G43" s="606"/>
      <c r="H43" s="606"/>
      <c r="I43" s="606"/>
      <c r="J43" s="606"/>
      <c r="K43" s="606"/>
      <c r="L43" s="607"/>
      <c r="M43" s="608"/>
      <c r="N43" s="605"/>
      <c r="O43" s="606"/>
      <c r="P43" s="606"/>
      <c r="Q43" s="606"/>
      <c r="R43" s="606"/>
      <c r="S43" s="606"/>
      <c r="T43" s="606"/>
      <c r="U43" s="606"/>
      <c r="V43" s="606"/>
      <c r="W43" s="607"/>
      <c r="X43" s="608"/>
      <c r="Y43" s="609"/>
      <c r="Z43" s="609"/>
    </row>
    <row r="44" spans="1:29" x14ac:dyDescent="0.35">
      <c r="A44" s="603"/>
      <c r="B44" s="604"/>
      <c r="C44" s="605"/>
      <c r="D44" s="606"/>
      <c r="E44" s="606"/>
      <c r="F44" s="606"/>
      <c r="G44" s="606"/>
      <c r="H44" s="606"/>
      <c r="I44" s="606"/>
      <c r="J44" s="606"/>
      <c r="K44" s="606"/>
      <c r="L44" s="607"/>
      <c r="M44" s="608"/>
      <c r="N44" s="605"/>
      <c r="O44" s="606"/>
      <c r="P44" s="606"/>
      <c r="Q44" s="606"/>
      <c r="R44" s="606"/>
      <c r="S44" s="606"/>
      <c r="T44" s="606"/>
      <c r="U44" s="606"/>
      <c r="V44" s="606"/>
      <c r="W44" s="607"/>
      <c r="X44" s="608"/>
      <c r="Y44" s="609"/>
      <c r="Z44" s="609"/>
    </row>
    <row r="45" spans="1:29" x14ac:dyDescent="0.35">
      <c r="A45" s="603"/>
      <c r="B45" s="604"/>
      <c r="C45" s="605"/>
      <c r="D45" s="606"/>
      <c r="E45" s="606"/>
      <c r="F45" s="606"/>
      <c r="G45" s="606"/>
      <c r="H45" s="606"/>
      <c r="I45" s="606"/>
      <c r="J45" s="606"/>
      <c r="K45" s="606"/>
      <c r="L45" s="607"/>
      <c r="M45" s="608"/>
      <c r="N45" s="605"/>
      <c r="O45" s="606"/>
      <c r="P45" s="606"/>
      <c r="Q45" s="606"/>
      <c r="R45" s="606"/>
      <c r="S45" s="606"/>
      <c r="T45" s="606"/>
      <c r="U45" s="606"/>
      <c r="V45" s="606"/>
      <c r="W45" s="607"/>
      <c r="X45" s="608"/>
      <c r="Y45" s="609"/>
      <c r="Z45" s="609"/>
    </row>
    <row r="46" spans="1:29" x14ac:dyDescent="0.35">
      <c r="A46" s="603"/>
      <c r="B46" s="604"/>
      <c r="C46" s="605"/>
      <c r="D46" s="606"/>
      <c r="E46" s="606"/>
      <c r="F46" s="606"/>
      <c r="G46" s="606"/>
      <c r="H46" s="606"/>
      <c r="I46" s="606"/>
      <c r="J46" s="606"/>
      <c r="K46" s="606"/>
      <c r="L46" s="607"/>
      <c r="M46" s="608"/>
      <c r="N46" s="605"/>
      <c r="O46" s="606"/>
      <c r="P46" s="606"/>
      <c r="Q46" s="606"/>
      <c r="R46" s="606"/>
      <c r="S46" s="606"/>
      <c r="T46" s="606"/>
      <c r="U46" s="606"/>
      <c r="V46" s="606"/>
      <c r="W46" s="607"/>
      <c r="X46" s="608"/>
      <c r="Y46" s="609"/>
      <c r="Z46" s="609"/>
    </row>
    <row r="47" spans="1:29" x14ac:dyDescent="0.35">
      <c r="B47" s="610"/>
    </row>
    <row r="48" spans="1:29" x14ac:dyDescent="0.35">
      <c r="B48" s="611"/>
    </row>
  </sheetData>
  <mergeCells count="23">
    <mergeCell ref="B1:C1"/>
    <mergeCell ref="AB4:AB6"/>
    <mergeCell ref="C6:M6"/>
    <mergeCell ref="N6:X6"/>
    <mergeCell ref="N4:N5"/>
    <mergeCell ref="O4:V4"/>
    <mergeCell ref="W4:X5"/>
    <mergeCell ref="Y4:Y6"/>
    <mergeCell ref="Z4:Z6"/>
    <mergeCell ref="AA4:AA6"/>
    <mergeCell ref="F1:AB1"/>
    <mergeCell ref="F3:L3"/>
    <mergeCell ref="X3:AB3"/>
    <mergeCell ref="F2:M2"/>
    <mergeCell ref="N2:Y2"/>
    <mergeCell ref="M3:N3"/>
    <mergeCell ref="O3:R3"/>
    <mergeCell ref="S3:W3"/>
    <mergeCell ref="A4:A6"/>
    <mergeCell ref="B4:B6"/>
    <mergeCell ref="C4:C5"/>
    <mergeCell ref="D4:K4"/>
    <mergeCell ref="L4:M5"/>
  </mergeCells>
  <conditionalFormatting sqref="L7:M46 W7:X46">
    <cfRule type="cellIs" dxfId="11" priority="1" stopIfTrue="1" operator="equal">
      <formula>"ACEPTABLE"</formula>
    </cfRule>
    <cfRule type="cellIs" dxfId="10" priority="2" stopIfTrue="1" operator="equal">
      <formula>5</formula>
    </cfRule>
    <cfRule type="cellIs" dxfId="9" priority="3" stopIfTrue="1" operator="equal">
      <formula>"TOLERABLE"</formula>
    </cfRule>
    <cfRule type="cellIs" dxfId="8" priority="4" stopIfTrue="1" operator="equal">
      <formula>10</formula>
    </cfRule>
    <cfRule type="cellIs" dxfId="7" priority="5" stopIfTrue="1" operator="equal">
      <formula>"MODERADO"</formula>
    </cfRule>
    <cfRule type="cellIs" dxfId="6" priority="6" stopIfTrue="1" operator="equal">
      <formula>15</formula>
    </cfRule>
    <cfRule type="cellIs" dxfId="5" priority="7" stopIfTrue="1" operator="equal">
      <formula>20</formula>
    </cfRule>
    <cfRule type="cellIs" dxfId="4" priority="8" stopIfTrue="1" operator="equal">
      <formula>"IMPORTANTE"</formula>
    </cfRule>
    <cfRule type="cellIs" dxfId="3" priority="9" stopIfTrue="1" operator="equal">
      <formula>30</formula>
    </cfRule>
    <cfRule type="cellIs" dxfId="2" priority="10" stopIfTrue="1" operator="equal">
      <formula>40</formula>
    </cfRule>
    <cfRule type="cellIs" dxfId="1" priority="11" stopIfTrue="1" operator="equal">
      <formula>"INACEPTABLE"</formula>
    </cfRule>
    <cfRule type="cellIs" dxfId="0" priority="12" stopIfTrue="1" operator="equal">
      <formula>60</formula>
    </cfRule>
  </conditionalFormatting>
  <dataValidations count="2">
    <dataValidation type="whole" allowBlank="1" showInputMessage="1" showErrorMessage="1" errorTitle="Nuevo Impacto" error="Solo admite valores de 5, 10 o 20" promptTitle="Impacto" prompt="No Apica: 0_x000a_Leve: 5_x000a_Moderado: 10_x000a_Catastrófico: 20" sqref="D65579:K65582 JA65579:JH65582 SW65579:TD65582 ACS65579:ACZ65582 AMO65579:AMV65582 AWK65579:AWR65582 BGG65579:BGN65582 BQC65579:BQJ65582 BZY65579:CAF65582 CJU65579:CKB65582 CTQ65579:CTX65582 DDM65579:DDT65582 DNI65579:DNP65582 DXE65579:DXL65582 EHA65579:EHH65582 EQW65579:ERD65582 FAS65579:FAZ65582 FKO65579:FKV65582 FUK65579:FUR65582 GEG65579:GEN65582 GOC65579:GOJ65582 GXY65579:GYF65582 HHU65579:HIB65582 HRQ65579:HRX65582 IBM65579:IBT65582 ILI65579:ILP65582 IVE65579:IVL65582 JFA65579:JFH65582 JOW65579:JPD65582 JYS65579:JYZ65582 KIO65579:KIV65582 KSK65579:KSR65582 LCG65579:LCN65582 LMC65579:LMJ65582 LVY65579:LWF65582 MFU65579:MGB65582 MPQ65579:MPX65582 MZM65579:MZT65582 NJI65579:NJP65582 NTE65579:NTL65582 ODA65579:ODH65582 OMW65579:OND65582 OWS65579:OWZ65582 PGO65579:PGV65582 PQK65579:PQR65582 QAG65579:QAN65582 QKC65579:QKJ65582 QTY65579:QUF65582 RDU65579:REB65582 RNQ65579:RNX65582 RXM65579:RXT65582 SHI65579:SHP65582 SRE65579:SRL65582 TBA65579:TBH65582 TKW65579:TLD65582 TUS65579:TUZ65582 UEO65579:UEV65582 UOK65579:UOR65582 UYG65579:UYN65582 VIC65579:VIJ65582 VRY65579:VSF65582 WBU65579:WCB65582 WLQ65579:WLX65582 WVM65579:WVT65582 D131115:K131118 JA131115:JH131118 SW131115:TD131118 ACS131115:ACZ131118 AMO131115:AMV131118 AWK131115:AWR131118 BGG131115:BGN131118 BQC131115:BQJ131118 BZY131115:CAF131118 CJU131115:CKB131118 CTQ131115:CTX131118 DDM131115:DDT131118 DNI131115:DNP131118 DXE131115:DXL131118 EHA131115:EHH131118 EQW131115:ERD131118 FAS131115:FAZ131118 FKO131115:FKV131118 FUK131115:FUR131118 GEG131115:GEN131118 GOC131115:GOJ131118 GXY131115:GYF131118 HHU131115:HIB131118 HRQ131115:HRX131118 IBM131115:IBT131118 ILI131115:ILP131118 IVE131115:IVL131118 JFA131115:JFH131118 JOW131115:JPD131118 JYS131115:JYZ131118 KIO131115:KIV131118 KSK131115:KSR131118 LCG131115:LCN131118 LMC131115:LMJ131118 LVY131115:LWF131118 MFU131115:MGB131118 MPQ131115:MPX131118 MZM131115:MZT131118 NJI131115:NJP131118 NTE131115:NTL131118 ODA131115:ODH131118 OMW131115:OND131118 OWS131115:OWZ131118 PGO131115:PGV131118 PQK131115:PQR131118 QAG131115:QAN131118 QKC131115:QKJ131118 QTY131115:QUF131118 RDU131115:REB131118 RNQ131115:RNX131118 RXM131115:RXT131118 SHI131115:SHP131118 SRE131115:SRL131118 TBA131115:TBH131118 TKW131115:TLD131118 TUS131115:TUZ131118 UEO131115:UEV131118 UOK131115:UOR131118 UYG131115:UYN131118 VIC131115:VIJ131118 VRY131115:VSF131118 WBU131115:WCB131118 WLQ131115:WLX131118 WVM131115:WVT131118 D196651:K196654 JA196651:JH196654 SW196651:TD196654 ACS196651:ACZ196654 AMO196651:AMV196654 AWK196651:AWR196654 BGG196651:BGN196654 BQC196651:BQJ196654 BZY196651:CAF196654 CJU196651:CKB196654 CTQ196651:CTX196654 DDM196651:DDT196654 DNI196651:DNP196654 DXE196651:DXL196654 EHA196651:EHH196654 EQW196651:ERD196654 FAS196651:FAZ196654 FKO196651:FKV196654 FUK196651:FUR196654 GEG196651:GEN196654 GOC196651:GOJ196654 GXY196651:GYF196654 HHU196651:HIB196654 HRQ196651:HRX196654 IBM196651:IBT196654 ILI196651:ILP196654 IVE196651:IVL196654 JFA196651:JFH196654 JOW196651:JPD196654 JYS196651:JYZ196654 KIO196651:KIV196654 KSK196651:KSR196654 LCG196651:LCN196654 LMC196651:LMJ196654 LVY196651:LWF196654 MFU196651:MGB196654 MPQ196651:MPX196654 MZM196651:MZT196654 NJI196651:NJP196654 NTE196651:NTL196654 ODA196651:ODH196654 OMW196651:OND196654 OWS196651:OWZ196654 PGO196651:PGV196654 PQK196651:PQR196654 QAG196651:QAN196654 QKC196651:QKJ196654 QTY196651:QUF196654 RDU196651:REB196654 RNQ196651:RNX196654 RXM196651:RXT196654 SHI196651:SHP196654 SRE196651:SRL196654 TBA196651:TBH196654 TKW196651:TLD196654 TUS196651:TUZ196654 UEO196651:UEV196654 UOK196651:UOR196654 UYG196651:UYN196654 VIC196651:VIJ196654 VRY196651:VSF196654 WBU196651:WCB196654 WLQ196651:WLX196654 WVM196651:WVT196654 D262187:K262190 JA262187:JH262190 SW262187:TD262190 ACS262187:ACZ262190 AMO262187:AMV262190 AWK262187:AWR262190 BGG262187:BGN262190 BQC262187:BQJ262190 BZY262187:CAF262190 CJU262187:CKB262190 CTQ262187:CTX262190 DDM262187:DDT262190 DNI262187:DNP262190 DXE262187:DXL262190 EHA262187:EHH262190 EQW262187:ERD262190 FAS262187:FAZ262190 FKO262187:FKV262190 FUK262187:FUR262190 GEG262187:GEN262190 GOC262187:GOJ262190 GXY262187:GYF262190 HHU262187:HIB262190 HRQ262187:HRX262190 IBM262187:IBT262190 ILI262187:ILP262190 IVE262187:IVL262190 JFA262187:JFH262190 JOW262187:JPD262190 JYS262187:JYZ262190 KIO262187:KIV262190 KSK262187:KSR262190 LCG262187:LCN262190 LMC262187:LMJ262190 LVY262187:LWF262190 MFU262187:MGB262190 MPQ262187:MPX262190 MZM262187:MZT262190 NJI262187:NJP262190 NTE262187:NTL262190 ODA262187:ODH262190 OMW262187:OND262190 OWS262187:OWZ262190 PGO262187:PGV262190 PQK262187:PQR262190 QAG262187:QAN262190 QKC262187:QKJ262190 QTY262187:QUF262190 RDU262187:REB262190 RNQ262187:RNX262190 RXM262187:RXT262190 SHI262187:SHP262190 SRE262187:SRL262190 TBA262187:TBH262190 TKW262187:TLD262190 TUS262187:TUZ262190 UEO262187:UEV262190 UOK262187:UOR262190 UYG262187:UYN262190 VIC262187:VIJ262190 VRY262187:VSF262190 WBU262187:WCB262190 WLQ262187:WLX262190 WVM262187:WVT262190 D327723:K327726 JA327723:JH327726 SW327723:TD327726 ACS327723:ACZ327726 AMO327723:AMV327726 AWK327723:AWR327726 BGG327723:BGN327726 BQC327723:BQJ327726 BZY327723:CAF327726 CJU327723:CKB327726 CTQ327723:CTX327726 DDM327723:DDT327726 DNI327723:DNP327726 DXE327723:DXL327726 EHA327723:EHH327726 EQW327723:ERD327726 FAS327723:FAZ327726 FKO327723:FKV327726 FUK327723:FUR327726 GEG327723:GEN327726 GOC327723:GOJ327726 GXY327723:GYF327726 HHU327723:HIB327726 HRQ327723:HRX327726 IBM327723:IBT327726 ILI327723:ILP327726 IVE327723:IVL327726 JFA327723:JFH327726 JOW327723:JPD327726 JYS327723:JYZ327726 KIO327723:KIV327726 KSK327723:KSR327726 LCG327723:LCN327726 LMC327723:LMJ327726 LVY327723:LWF327726 MFU327723:MGB327726 MPQ327723:MPX327726 MZM327723:MZT327726 NJI327723:NJP327726 NTE327723:NTL327726 ODA327723:ODH327726 OMW327723:OND327726 OWS327723:OWZ327726 PGO327723:PGV327726 PQK327723:PQR327726 QAG327723:QAN327726 QKC327723:QKJ327726 QTY327723:QUF327726 RDU327723:REB327726 RNQ327723:RNX327726 RXM327723:RXT327726 SHI327723:SHP327726 SRE327723:SRL327726 TBA327723:TBH327726 TKW327723:TLD327726 TUS327723:TUZ327726 UEO327723:UEV327726 UOK327723:UOR327726 UYG327723:UYN327726 VIC327723:VIJ327726 VRY327723:VSF327726 WBU327723:WCB327726 WLQ327723:WLX327726 WVM327723:WVT327726 D393259:K393262 JA393259:JH393262 SW393259:TD393262 ACS393259:ACZ393262 AMO393259:AMV393262 AWK393259:AWR393262 BGG393259:BGN393262 BQC393259:BQJ393262 BZY393259:CAF393262 CJU393259:CKB393262 CTQ393259:CTX393262 DDM393259:DDT393262 DNI393259:DNP393262 DXE393259:DXL393262 EHA393259:EHH393262 EQW393259:ERD393262 FAS393259:FAZ393262 FKO393259:FKV393262 FUK393259:FUR393262 GEG393259:GEN393262 GOC393259:GOJ393262 GXY393259:GYF393262 HHU393259:HIB393262 HRQ393259:HRX393262 IBM393259:IBT393262 ILI393259:ILP393262 IVE393259:IVL393262 JFA393259:JFH393262 JOW393259:JPD393262 JYS393259:JYZ393262 KIO393259:KIV393262 KSK393259:KSR393262 LCG393259:LCN393262 LMC393259:LMJ393262 LVY393259:LWF393262 MFU393259:MGB393262 MPQ393259:MPX393262 MZM393259:MZT393262 NJI393259:NJP393262 NTE393259:NTL393262 ODA393259:ODH393262 OMW393259:OND393262 OWS393259:OWZ393262 PGO393259:PGV393262 PQK393259:PQR393262 QAG393259:QAN393262 QKC393259:QKJ393262 QTY393259:QUF393262 RDU393259:REB393262 RNQ393259:RNX393262 RXM393259:RXT393262 SHI393259:SHP393262 SRE393259:SRL393262 TBA393259:TBH393262 TKW393259:TLD393262 TUS393259:TUZ393262 UEO393259:UEV393262 UOK393259:UOR393262 UYG393259:UYN393262 VIC393259:VIJ393262 VRY393259:VSF393262 WBU393259:WCB393262 WLQ393259:WLX393262 WVM393259:WVT393262 D458795:K458798 JA458795:JH458798 SW458795:TD458798 ACS458795:ACZ458798 AMO458795:AMV458798 AWK458795:AWR458798 BGG458795:BGN458798 BQC458795:BQJ458798 BZY458795:CAF458798 CJU458795:CKB458798 CTQ458795:CTX458798 DDM458795:DDT458798 DNI458795:DNP458798 DXE458795:DXL458798 EHA458795:EHH458798 EQW458795:ERD458798 FAS458795:FAZ458798 FKO458795:FKV458798 FUK458795:FUR458798 GEG458795:GEN458798 GOC458795:GOJ458798 GXY458795:GYF458798 HHU458795:HIB458798 HRQ458795:HRX458798 IBM458795:IBT458798 ILI458795:ILP458798 IVE458795:IVL458798 JFA458795:JFH458798 JOW458795:JPD458798 JYS458795:JYZ458798 KIO458795:KIV458798 KSK458795:KSR458798 LCG458795:LCN458798 LMC458795:LMJ458798 LVY458795:LWF458798 MFU458795:MGB458798 MPQ458795:MPX458798 MZM458795:MZT458798 NJI458795:NJP458798 NTE458795:NTL458798 ODA458795:ODH458798 OMW458795:OND458798 OWS458795:OWZ458798 PGO458795:PGV458798 PQK458795:PQR458798 QAG458795:QAN458798 QKC458795:QKJ458798 QTY458795:QUF458798 RDU458795:REB458798 RNQ458795:RNX458798 RXM458795:RXT458798 SHI458795:SHP458798 SRE458795:SRL458798 TBA458795:TBH458798 TKW458795:TLD458798 TUS458795:TUZ458798 UEO458795:UEV458798 UOK458795:UOR458798 UYG458795:UYN458798 VIC458795:VIJ458798 VRY458795:VSF458798 WBU458795:WCB458798 WLQ458795:WLX458798 WVM458795:WVT458798 D524331:K524334 JA524331:JH524334 SW524331:TD524334 ACS524331:ACZ524334 AMO524331:AMV524334 AWK524331:AWR524334 BGG524331:BGN524334 BQC524331:BQJ524334 BZY524331:CAF524334 CJU524331:CKB524334 CTQ524331:CTX524334 DDM524331:DDT524334 DNI524331:DNP524334 DXE524331:DXL524334 EHA524331:EHH524334 EQW524331:ERD524334 FAS524331:FAZ524334 FKO524331:FKV524334 FUK524331:FUR524334 GEG524331:GEN524334 GOC524331:GOJ524334 GXY524331:GYF524334 HHU524331:HIB524334 HRQ524331:HRX524334 IBM524331:IBT524334 ILI524331:ILP524334 IVE524331:IVL524334 JFA524331:JFH524334 JOW524331:JPD524334 JYS524331:JYZ524334 KIO524331:KIV524334 KSK524331:KSR524334 LCG524331:LCN524334 LMC524331:LMJ524334 LVY524331:LWF524334 MFU524331:MGB524334 MPQ524331:MPX524334 MZM524331:MZT524334 NJI524331:NJP524334 NTE524331:NTL524334 ODA524331:ODH524334 OMW524331:OND524334 OWS524331:OWZ524334 PGO524331:PGV524334 PQK524331:PQR524334 QAG524331:QAN524334 QKC524331:QKJ524334 QTY524331:QUF524334 RDU524331:REB524334 RNQ524331:RNX524334 RXM524331:RXT524334 SHI524331:SHP524334 SRE524331:SRL524334 TBA524331:TBH524334 TKW524331:TLD524334 TUS524331:TUZ524334 UEO524331:UEV524334 UOK524331:UOR524334 UYG524331:UYN524334 VIC524331:VIJ524334 VRY524331:VSF524334 WBU524331:WCB524334 WLQ524331:WLX524334 WVM524331:WVT524334 D589867:K589870 JA589867:JH589870 SW589867:TD589870 ACS589867:ACZ589870 AMO589867:AMV589870 AWK589867:AWR589870 BGG589867:BGN589870 BQC589867:BQJ589870 BZY589867:CAF589870 CJU589867:CKB589870 CTQ589867:CTX589870 DDM589867:DDT589870 DNI589867:DNP589870 DXE589867:DXL589870 EHA589867:EHH589870 EQW589867:ERD589870 FAS589867:FAZ589870 FKO589867:FKV589870 FUK589867:FUR589870 GEG589867:GEN589870 GOC589867:GOJ589870 GXY589867:GYF589870 HHU589867:HIB589870 HRQ589867:HRX589870 IBM589867:IBT589870 ILI589867:ILP589870 IVE589867:IVL589870 JFA589867:JFH589870 JOW589867:JPD589870 JYS589867:JYZ589870 KIO589867:KIV589870 KSK589867:KSR589870 LCG589867:LCN589870 LMC589867:LMJ589870 LVY589867:LWF589870 MFU589867:MGB589870 MPQ589867:MPX589870 MZM589867:MZT589870 NJI589867:NJP589870 NTE589867:NTL589870 ODA589867:ODH589870 OMW589867:OND589870 OWS589867:OWZ589870 PGO589867:PGV589870 PQK589867:PQR589870 QAG589867:QAN589870 QKC589867:QKJ589870 QTY589867:QUF589870 RDU589867:REB589870 RNQ589867:RNX589870 RXM589867:RXT589870 SHI589867:SHP589870 SRE589867:SRL589870 TBA589867:TBH589870 TKW589867:TLD589870 TUS589867:TUZ589870 UEO589867:UEV589870 UOK589867:UOR589870 UYG589867:UYN589870 VIC589867:VIJ589870 VRY589867:VSF589870 WBU589867:WCB589870 WLQ589867:WLX589870 WVM589867:WVT589870 D655403:K655406 JA655403:JH655406 SW655403:TD655406 ACS655403:ACZ655406 AMO655403:AMV655406 AWK655403:AWR655406 BGG655403:BGN655406 BQC655403:BQJ655406 BZY655403:CAF655406 CJU655403:CKB655406 CTQ655403:CTX655406 DDM655403:DDT655406 DNI655403:DNP655406 DXE655403:DXL655406 EHA655403:EHH655406 EQW655403:ERD655406 FAS655403:FAZ655406 FKO655403:FKV655406 FUK655403:FUR655406 GEG655403:GEN655406 GOC655403:GOJ655406 GXY655403:GYF655406 HHU655403:HIB655406 HRQ655403:HRX655406 IBM655403:IBT655406 ILI655403:ILP655406 IVE655403:IVL655406 JFA655403:JFH655406 JOW655403:JPD655406 JYS655403:JYZ655406 KIO655403:KIV655406 KSK655403:KSR655406 LCG655403:LCN655406 LMC655403:LMJ655406 LVY655403:LWF655406 MFU655403:MGB655406 MPQ655403:MPX655406 MZM655403:MZT655406 NJI655403:NJP655406 NTE655403:NTL655406 ODA655403:ODH655406 OMW655403:OND655406 OWS655403:OWZ655406 PGO655403:PGV655406 PQK655403:PQR655406 QAG655403:QAN655406 QKC655403:QKJ655406 QTY655403:QUF655406 RDU655403:REB655406 RNQ655403:RNX655406 RXM655403:RXT655406 SHI655403:SHP655406 SRE655403:SRL655406 TBA655403:TBH655406 TKW655403:TLD655406 TUS655403:TUZ655406 UEO655403:UEV655406 UOK655403:UOR655406 UYG655403:UYN655406 VIC655403:VIJ655406 VRY655403:VSF655406 WBU655403:WCB655406 WLQ655403:WLX655406 WVM655403:WVT655406 D720939:K720942 JA720939:JH720942 SW720939:TD720942 ACS720939:ACZ720942 AMO720939:AMV720942 AWK720939:AWR720942 BGG720939:BGN720942 BQC720939:BQJ720942 BZY720939:CAF720942 CJU720939:CKB720942 CTQ720939:CTX720942 DDM720939:DDT720942 DNI720939:DNP720942 DXE720939:DXL720942 EHA720939:EHH720942 EQW720939:ERD720942 FAS720939:FAZ720942 FKO720939:FKV720942 FUK720939:FUR720942 GEG720939:GEN720942 GOC720939:GOJ720942 GXY720939:GYF720942 HHU720939:HIB720942 HRQ720939:HRX720942 IBM720939:IBT720942 ILI720939:ILP720942 IVE720939:IVL720942 JFA720939:JFH720942 JOW720939:JPD720942 JYS720939:JYZ720942 KIO720939:KIV720942 KSK720939:KSR720942 LCG720939:LCN720942 LMC720939:LMJ720942 LVY720939:LWF720942 MFU720939:MGB720942 MPQ720939:MPX720942 MZM720939:MZT720942 NJI720939:NJP720942 NTE720939:NTL720942 ODA720939:ODH720942 OMW720939:OND720942 OWS720939:OWZ720942 PGO720939:PGV720942 PQK720939:PQR720942 QAG720939:QAN720942 QKC720939:QKJ720942 QTY720939:QUF720942 RDU720939:REB720942 RNQ720939:RNX720942 RXM720939:RXT720942 SHI720939:SHP720942 SRE720939:SRL720942 TBA720939:TBH720942 TKW720939:TLD720942 TUS720939:TUZ720942 UEO720939:UEV720942 UOK720939:UOR720942 UYG720939:UYN720942 VIC720939:VIJ720942 VRY720939:VSF720942 WBU720939:WCB720942 WLQ720939:WLX720942 WVM720939:WVT720942 D786475:K786478 JA786475:JH786478 SW786475:TD786478 ACS786475:ACZ786478 AMO786475:AMV786478 AWK786475:AWR786478 BGG786475:BGN786478 BQC786475:BQJ786478 BZY786475:CAF786478 CJU786475:CKB786478 CTQ786475:CTX786478 DDM786475:DDT786478 DNI786475:DNP786478 DXE786475:DXL786478 EHA786475:EHH786478 EQW786475:ERD786478 FAS786475:FAZ786478 FKO786475:FKV786478 FUK786475:FUR786478 GEG786475:GEN786478 GOC786475:GOJ786478 GXY786475:GYF786478 HHU786475:HIB786478 HRQ786475:HRX786478 IBM786475:IBT786478 ILI786475:ILP786478 IVE786475:IVL786478 JFA786475:JFH786478 JOW786475:JPD786478 JYS786475:JYZ786478 KIO786475:KIV786478 KSK786475:KSR786478 LCG786475:LCN786478 LMC786475:LMJ786478 LVY786475:LWF786478 MFU786475:MGB786478 MPQ786475:MPX786478 MZM786475:MZT786478 NJI786475:NJP786478 NTE786475:NTL786478 ODA786475:ODH786478 OMW786475:OND786478 OWS786475:OWZ786478 PGO786475:PGV786478 PQK786475:PQR786478 QAG786475:QAN786478 QKC786475:QKJ786478 QTY786475:QUF786478 RDU786475:REB786478 RNQ786475:RNX786478 RXM786475:RXT786478 SHI786475:SHP786478 SRE786475:SRL786478 TBA786475:TBH786478 TKW786475:TLD786478 TUS786475:TUZ786478 UEO786475:UEV786478 UOK786475:UOR786478 UYG786475:UYN786478 VIC786475:VIJ786478 VRY786475:VSF786478 WBU786475:WCB786478 WLQ786475:WLX786478 WVM786475:WVT786478 D852011:K852014 JA852011:JH852014 SW852011:TD852014 ACS852011:ACZ852014 AMO852011:AMV852014 AWK852011:AWR852014 BGG852011:BGN852014 BQC852011:BQJ852014 BZY852011:CAF852014 CJU852011:CKB852014 CTQ852011:CTX852014 DDM852011:DDT852014 DNI852011:DNP852014 DXE852011:DXL852014 EHA852011:EHH852014 EQW852011:ERD852014 FAS852011:FAZ852014 FKO852011:FKV852014 FUK852011:FUR852014 GEG852011:GEN852014 GOC852011:GOJ852014 GXY852011:GYF852014 HHU852011:HIB852014 HRQ852011:HRX852014 IBM852011:IBT852014 ILI852011:ILP852014 IVE852011:IVL852014 JFA852011:JFH852014 JOW852011:JPD852014 JYS852011:JYZ852014 KIO852011:KIV852014 KSK852011:KSR852014 LCG852011:LCN852014 LMC852011:LMJ852014 LVY852011:LWF852014 MFU852011:MGB852014 MPQ852011:MPX852014 MZM852011:MZT852014 NJI852011:NJP852014 NTE852011:NTL852014 ODA852011:ODH852014 OMW852011:OND852014 OWS852011:OWZ852014 PGO852011:PGV852014 PQK852011:PQR852014 QAG852011:QAN852014 QKC852011:QKJ852014 QTY852011:QUF852014 RDU852011:REB852014 RNQ852011:RNX852014 RXM852011:RXT852014 SHI852011:SHP852014 SRE852011:SRL852014 TBA852011:TBH852014 TKW852011:TLD852014 TUS852011:TUZ852014 UEO852011:UEV852014 UOK852011:UOR852014 UYG852011:UYN852014 VIC852011:VIJ852014 VRY852011:VSF852014 WBU852011:WCB852014 WLQ852011:WLX852014 WVM852011:WVT852014 D917547:K917550 JA917547:JH917550 SW917547:TD917550 ACS917547:ACZ917550 AMO917547:AMV917550 AWK917547:AWR917550 BGG917547:BGN917550 BQC917547:BQJ917550 BZY917547:CAF917550 CJU917547:CKB917550 CTQ917547:CTX917550 DDM917547:DDT917550 DNI917547:DNP917550 DXE917547:DXL917550 EHA917547:EHH917550 EQW917547:ERD917550 FAS917547:FAZ917550 FKO917547:FKV917550 FUK917547:FUR917550 GEG917547:GEN917550 GOC917547:GOJ917550 GXY917547:GYF917550 HHU917547:HIB917550 HRQ917547:HRX917550 IBM917547:IBT917550 ILI917547:ILP917550 IVE917547:IVL917550 JFA917547:JFH917550 JOW917547:JPD917550 JYS917547:JYZ917550 KIO917547:KIV917550 KSK917547:KSR917550 LCG917547:LCN917550 LMC917547:LMJ917550 LVY917547:LWF917550 MFU917547:MGB917550 MPQ917547:MPX917550 MZM917547:MZT917550 NJI917547:NJP917550 NTE917547:NTL917550 ODA917547:ODH917550 OMW917547:OND917550 OWS917547:OWZ917550 PGO917547:PGV917550 PQK917547:PQR917550 QAG917547:QAN917550 QKC917547:QKJ917550 QTY917547:QUF917550 RDU917547:REB917550 RNQ917547:RNX917550 RXM917547:RXT917550 SHI917547:SHP917550 SRE917547:SRL917550 TBA917547:TBH917550 TKW917547:TLD917550 TUS917547:TUZ917550 UEO917547:UEV917550 UOK917547:UOR917550 UYG917547:UYN917550 VIC917547:VIJ917550 VRY917547:VSF917550 WBU917547:WCB917550 WLQ917547:WLX917550 WVM917547:WVT917550 D983083:K983086 JA983083:JH983086 SW983083:TD983086 ACS983083:ACZ983086 AMO983083:AMV983086 AWK983083:AWR983086 BGG983083:BGN983086 BQC983083:BQJ983086 BZY983083:CAF983086 CJU983083:CKB983086 CTQ983083:CTX983086 DDM983083:DDT983086 DNI983083:DNP983086 DXE983083:DXL983086 EHA983083:EHH983086 EQW983083:ERD983086 FAS983083:FAZ983086 FKO983083:FKV983086 FUK983083:FUR983086 GEG983083:GEN983086 GOC983083:GOJ983086 GXY983083:GYF983086 HHU983083:HIB983086 HRQ983083:HRX983086 IBM983083:IBT983086 ILI983083:ILP983086 IVE983083:IVL983086 JFA983083:JFH983086 JOW983083:JPD983086 JYS983083:JYZ983086 KIO983083:KIV983086 KSK983083:KSR983086 LCG983083:LCN983086 LMC983083:LMJ983086 LVY983083:LWF983086 MFU983083:MGB983086 MPQ983083:MPX983086 MZM983083:MZT983086 NJI983083:NJP983086 NTE983083:NTL983086 ODA983083:ODH983086 OMW983083:OND983086 OWS983083:OWZ983086 PGO983083:PGV983086 PQK983083:PQR983086 QAG983083:QAN983086 QKC983083:QKJ983086 QTY983083:QUF983086 RDU983083:REB983086 RNQ983083:RNX983086 RXM983083:RXT983086 SHI983083:SHP983086 SRE983083:SRL983086 TBA983083:TBH983086 TKW983083:TLD983086 TUS983083:TUZ983086 UEO983083:UEV983086 UOK983083:UOR983086 UYG983083:UYN983086 VIC983083:VIJ983086 VRY983083:VSF983086 WBU983083:WCB983086 WLQ983083:WLX983086 WVM983083:WVT983086 WVX983083:WWE983086 O65579:V65582 JL65579:JS65582 TH65579:TO65582 ADD65579:ADK65582 AMZ65579:ANG65582 AWV65579:AXC65582 BGR65579:BGY65582 BQN65579:BQU65582 CAJ65579:CAQ65582 CKF65579:CKM65582 CUB65579:CUI65582 DDX65579:DEE65582 DNT65579:DOA65582 DXP65579:DXW65582 EHL65579:EHS65582 ERH65579:ERO65582 FBD65579:FBK65582 FKZ65579:FLG65582 FUV65579:FVC65582 GER65579:GEY65582 GON65579:GOU65582 GYJ65579:GYQ65582 HIF65579:HIM65582 HSB65579:HSI65582 IBX65579:ICE65582 ILT65579:IMA65582 IVP65579:IVW65582 JFL65579:JFS65582 JPH65579:JPO65582 JZD65579:JZK65582 KIZ65579:KJG65582 KSV65579:KTC65582 LCR65579:LCY65582 LMN65579:LMU65582 LWJ65579:LWQ65582 MGF65579:MGM65582 MQB65579:MQI65582 MZX65579:NAE65582 NJT65579:NKA65582 NTP65579:NTW65582 ODL65579:ODS65582 ONH65579:ONO65582 OXD65579:OXK65582 PGZ65579:PHG65582 PQV65579:PRC65582 QAR65579:QAY65582 QKN65579:QKU65582 QUJ65579:QUQ65582 REF65579:REM65582 ROB65579:ROI65582 RXX65579:RYE65582 SHT65579:SIA65582 SRP65579:SRW65582 TBL65579:TBS65582 TLH65579:TLO65582 TVD65579:TVK65582 UEZ65579:UFG65582 UOV65579:UPC65582 UYR65579:UYY65582 VIN65579:VIU65582 VSJ65579:VSQ65582 WCF65579:WCM65582 WMB65579:WMI65582 WVX65579:WWE65582 O131115:V131118 JL131115:JS131118 TH131115:TO131118 ADD131115:ADK131118 AMZ131115:ANG131118 AWV131115:AXC131118 BGR131115:BGY131118 BQN131115:BQU131118 CAJ131115:CAQ131118 CKF131115:CKM131118 CUB131115:CUI131118 DDX131115:DEE131118 DNT131115:DOA131118 DXP131115:DXW131118 EHL131115:EHS131118 ERH131115:ERO131118 FBD131115:FBK131118 FKZ131115:FLG131118 FUV131115:FVC131118 GER131115:GEY131118 GON131115:GOU131118 GYJ131115:GYQ131118 HIF131115:HIM131118 HSB131115:HSI131118 IBX131115:ICE131118 ILT131115:IMA131118 IVP131115:IVW131118 JFL131115:JFS131118 JPH131115:JPO131118 JZD131115:JZK131118 KIZ131115:KJG131118 KSV131115:KTC131118 LCR131115:LCY131118 LMN131115:LMU131118 LWJ131115:LWQ131118 MGF131115:MGM131118 MQB131115:MQI131118 MZX131115:NAE131118 NJT131115:NKA131118 NTP131115:NTW131118 ODL131115:ODS131118 ONH131115:ONO131118 OXD131115:OXK131118 PGZ131115:PHG131118 PQV131115:PRC131118 QAR131115:QAY131118 QKN131115:QKU131118 QUJ131115:QUQ131118 REF131115:REM131118 ROB131115:ROI131118 RXX131115:RYE131118 SHT131115:SIA131118 SRP131115:SRW131118 TBL131115:TBS131118 TLH131115:TLO131118 TVD131115:TVK131118 UEZ131115:UFG131118 UOV131115:UPC131118 UYR131115:UYY131118 VIN131115:VIU131118 VSJ131115:VSQ131118 WCF131115:WCM131118 WMB131115:WMI131118 WVX131115:WWE131118 O196651:V196654 JL196651:JS196654 TH196651:TO196654 ADD196651:ADK196654 AMZ196651:ANG196654 AWV196651:AXC196654 BGR196651:BGY196654 BQN196651:BQU196654 CAJ196651:CAQ196654 CKF196651:CKM196654 CUB196651:CUI196654 DDX196651:DEE196654 DNT196651:DOA196654 DXP196651:DXW196654 EHL196651:EHS196654 ERH196651:ERO196654 FBD196651:FBK196654 FKZ196651:FLG196654 FUV196651:FVC196654 GER196651:GEY196654 GON196651:GOU196654 GYJ196651:GYQ196654 HIF196651:HIM196654 HSB196651:HSI196654 IBX196651:ICE196654 ILT196651:IMA196654 IVP196651:IVW196654 JFL196651:JFS196654 JPH196651:JPO196654 JZD196651:JZK196654 KIZ196651:KJG196654 KSV196651:KTC196654 LCR196651:LCY196654 LMN196651:LMU196654 LWJ196651:LWQ196654 MGF196651:MGM196654 MQB196651:MQI196654 MZX196651:NAE196654 NJT196651:NKA196654 NTP196651:NTW196654 ODL196651:ODS196654 ONH196651:ONO196654 OXD196651:OXK196654 PGZ196651:PHG196654 PQV196651:PRC196654 QAR196651:QAY196654 QKN196651:QKU196654 QUJ196651:QUQ196654 REF196651:REM196654 ROB196651:ROI196654 RXX196651:RYE196654 SHT196651:SIA196654 SRP196651:SRW196654 TBL196651:TBS196654 TLH196651:TLO196654 TVD196651:TVK196654 UEZ196651:UFG196654 UOV196651:UPC196654 UYR196651:UYY196654 VIN196651:VIU196654 VSJ196651:VSQ196654 WCF196651:WCM196654 WMB196651:WMI196654 WVX196651:WWE196654 O262187:V262190 JL262187:JS262190 TH262187:TO262190 ADD262187:ADK262190 AMZ262187:ANG262190 AWV262187:AXC262190 BGR262187:BGY262190 BQN262187:BQU262190 CAJ262187:CAQ262190 CKF262187:CKM262190 CUB262187:CUI262190 DDX262187:DEE262190 DNT262187:DOA262190 DXP262187:DXW262190 EHL262187:EHS262190 ERH262187:ERO262190 FBD262187:FBK262190 FKZ262187:FLG262190 FUV262187:FVC262190 GER262187:GEY262190 GON262187:GOU262190 GYJ262187:GYQ262190 HIF262187:HIM262190 HSB262187:HSI262190 IBX262187:ICE262190 ILT262187:IMA262190 IVP262187:IVW262190 JFL262187:JFS262190 JPH262187:JPO262190 JZD262187:JZK262190 KIZ262187:KJG262190 KSV262187:KTC262190 LCR262187:LCY262190 LMN262187:LMU262190 LWJ262187:LWQ262190 MGF262187:MGM262190 MQB262187:MQI262190 MZX262187:NAE262190 NJT262187:NKA262190 NTP262187:NTW262190 ODL262187:ODS262190 ONH262187:ONO262190 OXD262187:OXK262190 PGZ262187:PHG262190 PQV262187:PRC262190 QAR262187:QAY262190 QKN262187:QKU262190 QUJ262187:QUQ262190 REF262187:REM262190 ROB262187:ROI262190 RXX262187:RYE262190 SHT262187:SIA262190 SRP262187:SRW262190 TBL262187:TBS262190 TLH262187:TLO262190 TVD262187:TVK262190 UEZ262187:UFG262190 UOV262187:UPC262190 UYR262187:UYY262190 VIN262187:VIU262190 VSJ262187:VSQ262190 WCF262187:WCM262190 WMB262187:WMI262190 WVX262187:WWE262190 O327723:V327726 JL327723:JS327726 TH327723:TO327726 ADD327723:ADK327726 AMZ327723:ANG327726 AWV327723:AXC327726 BGR327723:BGY327726 BQN327723:BQU327726 CAJ327723:CAQ327726 CKF327723:CKM327726 CUB327723:CUI327726 DDX327723:DEE327726 DNT327723:DOA327726 DXP327723:DXW327726 EHL327723:EHS327726 ERH327723:ERO327726 FBD327723:FBK327726 FKZ327723:FLG327726 FUV327723:FVC327726 GER327723:GEY327726 GON327723:GOU327726 GYJ327723:GYQ327726 HIF327723:HIM327726 HSB327723:HSI327726 IBX327723:ICE327726 ILT327723:IMA327726 IVP327723:IVW327726 JFL327723:JFS327726 JPH327723:JPO327726 JZD327723:JZK327726 KIZ327723:KJG327726 KSV327723:KTC327726 LCR327723:LCY327726 LMN327723:LMU327726 LWJ327723:LWQ327726 MGF327723:MGM327726 MQB327723:MQI327726 MZX327723:NAE327726 NJT327723:NKA327726 NTP327723:NTW327726 ODL327723:ODS327726 ONH327723:ONO327726 OXD327723:OXK327726 PGZ327723:PHG327726 PQV327723:PRC327726 QAR327723:QAY327726 QKN327723:QKU327726 QUJ327723:QUQ327726 REF327723:REM327726 ROB327723:ROI327726 RXX327723:RYE327726 SHT327723:SIA327726 SRP327723:SRW327726 TBL327723:TBS327726 TLH327723:TLO327726 TVD327723:TVK327726 UEZ327723:UFG327726 UOV327723:UPC327726 UYR327723:UYY327726 VIN327723:VIU327726 VSJ327723:VSQ327726 WCF327723:WCM327726 WMB327723:WMI327726 WVX327723:WWE327726 O393259:V393262 JL393259:JS393262 TH393259:TO393262 ADD393259:ADK393262 AMZ393259:ANG393262 AWV393259:AXC393262 BGR393259:BGY393262 BQN393259:BQU393262 CAJ393259:CAQ393262 CKF393259:CKM393262 CUB393259:CUI393262 DDX393259:DEE393262 DNT393259:DOA393262 DXP393259:DXW393262 EHL393259:EHS393262 ERH393259:ERO393262 FBD393259:FBK393262 FKZ393259:FLG393262 FUV393259:FVC393262 GER393259:GEY393262 GON393259:GOU393262 GYJ393259:GYQ393262 HIF393259:HIM393262 HSB393259:HSI393262 IBX393259:ICE393262 ILT393259:IMA393262 IVP393259:IVW393262 JFL393259:JFS393262 JPH393259:JPO393262 JZD393259:JZK393262 KIZ393259:KJG393262 KSV393259:KTC393262 LCR393259:LCY393262 LMN393259:LMU393262 LWJ393259:LWQ393262 MGF393259:MGM393262 MQB393259:MQI393262 MZX393259:NAE393262 NJT393259:NKA393262 NTP393259:NTW393262 ODL393259:ODS393262 ONH393259:ONO393262 OXD393259:OXK393262 PGZ393259:PHG393262 PQV393259:PRC393262 QAR393259:QAY393262 QKN393259:QKU393262 QUJ393259:QUQ393262 REF393259:REM393262 ROB393259:ROI393262 RXX393259:RYE393262 SHT393259:SIA393262 SRP393259:SRW393262 TBL393259:TBS393262 TLH393259:TLO393262 TVD393259:TVK393262 UEZ393259:UFG393262 UOV393259:UPC393262 UYR393259:UYY393262 VIN393259:VIU393262 VSJ393259:VSQ393262 WCF393259:WCM393262 WMB393259:WMI393262 WVX393259:WWE393262 O458795:V458798 JL458795:JS458798 TH458795:TO458798 ADD458795:ADK458798 AMZ458795:ANG458798 AWV458795:AXC458798 BGR458795:BGY458798 BQN458795:BQU458798 CAJ458795:CAQ458798 CKF458795:CKM458798 CUB458795:CUI458798 DDX458795:DEE458798 DNT458795:DOA458798 DXP458795:DXW458798 EHL458795:EHS458798 ERH458795:ERO458798 FBD458795:FBK458798 FKZ458795:FLG458798 FUV458795:FVC458798 GER458795:GEY458798 GON458795:GOU458798 GYJ458795:GYQ458798 HIF458795:HIM458798 HSB458795:HSI458798 IBX458795:ICE458798 ILT458795:IMA458798 IVP458795:IVW458798 JFL458795:JFS458798 JPH458795:JPO458798 JZD458795:JZK458798 KIZ458795:KJG458798 KSV458795:KTC458798 LCR458795:LCY458798 LMN458795:LMU458798 LWJ458795:LWQ458798 MGF458795:MGM458798 MQB458795:MQI458798 MZX458795:NAE458798 NJT458795:NKA458798 NTP458795:NTW458798 ODL458795:ODS458798 ONH458795:ONO458798 OXD458795:OXK458798 PGZ458795:PHG458798 PQV458795:PRC458798 QAR458795:QAY458798 QKN458795:QKU458798 QUJ458795:QUQ458798 REF458795:REM458798 ROB458795:ROI458798 RXX458795:RYE458798 SHT458795:SIA458798 SRP458795:SRW458798 TBL458795:TBS458798 TLH458795:TLO458798 TVD458795:TVK458798 UEZ458795:UFG458798 UOV458795:UPC458798 UYR458795:UYY458798 VIN458795:VIU458798 VSJ458795:VSQ458798 WCF458795:WCM458798 WMB458795:WMI458798 WVX458795:WWE458798 O524331:V524334 JL524331:JS524334 TH524331:TO524334 ADD524331:ADK524334 AMZ524331:ANG524334 AWV524331:AXC524334 BGR524331:BGY524334 BQN524331:BQU524334 CAJ524331:CAQ524334 CKF524331:CKM524334 CUB524331:CUI524334 DDX524331:DEE524334 DNT524331:DOA524334 DXP524331:DXW524334 EHL524331:EHS524334 ERH524331:ERO524334 FBD524331:FBK524334 FKZ524331:FLG524334 FUV524331:FVC524334 GER524331:GEY524334 GON524331:GOU524334 GYJ524331:GYQ524334 HIF524331:HIM524334 HSB524331:HSI524334 IBX524331:ICE524334 ILT524331:IMA524334 IVP524331:IVW524334 JFL524331:JFS524334 JPH524331:JPO524334 JZD524331:JZK524334 KIZ524331:KJG524334 KSV524331:KTC524334 LCR524331:LCY524334 LMN524331:LMU524334 LWJ524331:LWQ524334 MGF524331:MGM524334 MQB524331:MQI524334 MZX524331:NAE524334 NJT524331:NKA524334 NTP524331:NTW524334 ODL524331:ODS524334 ONH524331:ONO524334 OXD524331:OXK524334 PGZ524331:PHG524334 PQV524331:PRC524334 QAR524331:QAY524334 QKN524331:QKU524334 QUJ524331:QUQ524334 REF524331:REM524334 ROB524331:ROI524334 RXX524331:RYE524334 SHT524331:SIA524334 SRP524331:SRW524334 TBL524331:TBS524334 TLH524331:TLO524334 TVD524331:TVK524334 UEZ524331:UFG524334 UOV524331:UPC524334 UYR524331:UYY524334 VIN524331:VIU524334 VSJ524331:VSQ524334 WCF524331:WCM524334 WMB524331:WMI524334 WVX524331:WWE524334 O589867:V589870 JL589867:JS589870 TH589867:TO589870 ADD589867:ADK589870 AMZ589867:ANG589870 AWV589867:AXC589870 BGR589867:BGY589870 BQN589867:BQU589870 CAJ589867:CAQ589870 CKF589867:CKM589870 CUB589867:CUI589870 DDX589867:DEE589870 DNT589867:DOA589870 DXP589867:DXW589870 EHL589867:EHS589870 ERH589867:ERO589870 FBD589867:FBK589870 FKZ589867:FLG589870 FUV589867:FVC589870 GER589867:GEY589870 GON589867:GOU589870 GYJ589867:GYQ589870 HIF589867:HIM589870 HSB589867:HSI589870 IBX589867:ICE589870 ILT589867:IMA589870 IVP589867:IVW589870 JFL589867:JFS589870 JPH589867:JPO589870 JZD589867:JZK589870 KIZ589867:KJG589870 KSV589867:KTC589870 LCR589867:LCY589870 LMN589867:LMU589870 LWJ589867:LWQ589870 MGF589867:MGM589870 MQB589867:MQI589870 MZX589867:NAE589870 NJT589867:NKA589870 NTP589867:NTW589870 ODL589867:ODS589870 ONH589867:ONO589870 OXD589867:OXK589870 PGZ589867:PHG589870 PQV589867:PRC589870 QAR589867:QAY589870 QKN589867:QKU589870 QUJ589867:QUQ589870 REF589867:REM589870 ROB589867:ROI589870 RXX589867:RYE589870 SHT589867:SIA589870 SRP589867:SRW589870 TBL589867:TBS589870 TLH589867:TLO589870 TVD589867:TVK589870 UEZ589867:UFG589870 UOV589867:UPC589870 UYR589867:UYY589870 VIN589867:VIU589870 VSJ589867:VSQ589870 WCF589867:WCM589870 WMB589867:WMI589870 WVX589867:WWE589870 O655403:V655406 JL655403:JS655406 TH655403:TO655406 ADD655403:ADK655406 AMZ655403:ANG655406 AWV655403:AXC655406 BGR655403:BGY655406 BQN655403:BQU655406 CAJ655403:CAQ655406 CKF655403:CKM655406 CUB655403:CUI655406 DDX655403:DEE655406 DNT655403:DOA655406 DXP655403:DXW655406 EHL655403:EHS655406 ERH655403:ERO655406 FBD655403:FBK655406 FKZ655403:FLG655406 FUV655403:FVC655406 GER655403:GEY655406 GON655403:GOU655406 GYJ655403:GYQ655406 HIF655403:HIM655406 HSB655403:HSI655406 IBX655403:ICE655406 ILT655403:IMA655406 IVP655403:IVW655406 JFL655403:JFS655406 JPH655403:JPO655406 JZD655403:JZK655406 KIZ655403:KJG655406 KSV655403:KTC655406 LCR655403:LCY655406 LMN655403:LMU655406 LWJ655403:LWQ655406 MGF655403:MGM655406 MQB655403:MQI655406 MZX655403:NAE655406 NJT655403:NKA655406 NTP655403:NTW655406 ODL655403:ODS655406 ONH655403:ONO655406 OXD655403:OXK655406 PGZ655403:PHG655406 PQV655403:PRC655406 QAR655403:QAY655406 QKN655403:QKU655406 QUJ655403:QUQ655406 REF655403:REM655406 ROB655403:ROI655406 RXX655403:RYE655406 SHT655403:SIA655406 SRP655403:SRW655406 TBL655403:TBS655406 TLH655403:TLO655406 TVD655403:TVK655406 UEZ655403:UFG655406 UOV655403:UPC655406 UYR655403:UYY655406 VIN655403:VIU655406 VSJ655403:VSQ655406 WCF655403:WCM655406 WMB655403:WMI655406 WVX655403:WWE655406 O720939:V720942 JL720939:JS720942 TH720939:TO720942 ADD720939:ADK720942 AMZ720939:ANG720942 AWV720939:AXC720942 BGR720939:BGY720942 BQN720939:BQU720942 CAJ720939:CAQ720942 CKF720939:CKM720942 CUB720939:CUI720942 DDX720939:DEE720942 DNT720939:DOA720942 DXP720939:DXW720942 EHL720939:EHS720942 ERH720939:ERO720942 FBD720939:FBK720942 FKZ720939:FLG720942 FUV720939:FVC720942 GER720939:GEY720942 GON720939:GOU720942 GYJ720939:GYQ720942 HIF720939:HIM720942 HSB720939:HSI720942 IBX720939:ICE720942 ILT720939:IMA720942 IVP720939:IVW720942 JFL720939:JFS720942 JPH720939:JPO720942 JZD720939:JZK720942 KIZ720939:KJG720942 KSV720939:KTC720942 LCR720939:LCY720942 LMN720939:LMU720942 LWJ720939:LWQ720942 MGF720939:MGM720942 MQB720939:MQI720942 MZX720939:NAE720942 NJT720939:NKA720942 NTP720939:NTW720942 ODL720939:ODS720942 ONH720939:ONO720942 OXD720939:OXK720942 PGZ720939:PHG720942 PQV720939:PRC720942 QAR720939:QAY720942 QKN720939:QKU720942 QUJ720939:QUQ720942 REF720939:REM720942 ROB720939:ROI720942 RXX720939:RYE720942 SHT720939:SIA720942 SRP720939:SRW720942 TBL720939:TBS720942 TLH720939:TLO720942 TVD720939:TVK720942 UEZ720939:UFG720942 UOV720939:UPC720942 UYR720939:UYY720942 VIN720939:VIU720942 VSJ720939:VSQ720942 WCF720939:WCM720942 WMB720939:WMI720942 WVX720939:WWE720942 O786475:V786478 JL786475:JS786478 TH786475:TO786478 ADD786475:ADK786478 AMZ786475:ANG786478 AWV786475:AXC786478 BGR786475:BGY786478 BQN786475:BQU786478 CAJ786475:CAQ786478 CKF786475:CKM786478 CUB786475:CUI786478 DDX786475:DEE786478 DNT786475:DOA786478 DXP786475:DXW786478 EHL786475:EHS786478 ERH786475:ERO786478 FBD786475:FBK786478 FKZ786475:FLG786478 FUV786475:FVC786478 GER786475:GEY786478 GON786475:GOU786478 GYJ786475:GYQ786478 HIF786475:HIM786478 HSB786475:HSI786478 IBX786475:ICE786478 ILT786475:IMA786478 IVP786475:IVW786478 JFL786475:JFS786478 JPH786475:JPO786478 JZD786475:JZK786478 KIZ786475:KJG786478 KSV786475:KTC786478 LCR786475:LCY786478 LMN786475:LMU786478 LWJ786475:LWQ786478 MGF786475:MGM786478 MQB786475:MQI786478 MZX786475:NAE786478 NJT786475:NKA786478 NTP786475:NTW786478 ODL786475:ODS786478 ONH786475:ONO786478 OXD786475:OXK786478 PGZ786475:PHG786478 PQV786475:PRC786478 QAR786475:QAY786478 QKN786475:QKU786478 QUJ786475:QUQ786478 REF786475:REM786478 ROB786475:ROI786478 RXX786475:RYE786478 SHT786475:SIA786478 SRP786475:SRW786478 TBL786475:TBS786478 TLH786475:TLO786478 TVD786475:TVK786478 UEZ786475:UFG786478 UOV786475:UPC786478 UYR786475:UYY786478 VIN786475:VIU786478 VSJ786475:VSQ786478 WCF786475:WCM786478 WMB786475:WMI786478 WVX786475:WWE786478 O852011:V852014 JL852011:JS852014 TH852011:TO852014 ADD852011:ADK852014 AMZ852011:ANG852014 AWV852011:AXC852014 BGR852011:BGY852014 BQN852011:BQU852014 CAJ852011:CAQ852014 CKF852011:CKM852014 CUB852011:CUI852014 DDX852011:DEE852014 DNT852011:DOA852014 DXP852011:DXW852014 EHL852011:EHS852014 ERH852011:ERO852014 FBD852011:FBK852014 FKZ852011:FLG852014 FUV852011:FVC852014 GER852011:GEY852014 GON852011:GOU852014 GYJ852011:GYQ852014 HIF852011:HIM852014 HSB852011:HSI852014 IBX852011:ICE852014 ILT852011:IMA852014 IVP852011:IVW852014 JFL852011:JFS852014 JPH852011:JPO852014 JZD852011:JZK852014 KIZ852011:KJG852014 KSV852011:KTC852014 LCR852011:LCY852014 LMN852011:LMU852014 LWJ852011:LWQ852014 MGF852011:MGM852014 MQB852011:MQI852014 MZX852011:NAE852014 NJT852011:NKA852014 NTP852011:NTW852014 ODL852011:ODS852014 ONH852011:ONO852014 OXD852011:OXK852014 PGZ852011:PHG852014 PQV852011:PRC852014 QAR852011:QAY852014 QKN852011:QKU852014 QUJ852011:QUQ852014 REF852011:REM852014 ROB852011:ROI852014 RXX852011:RYE852014 SHT852011:SIA852014 SRP852011:SRW852014 TBL852011:TBS852014 TLH852011:TLO852014 TVD852011:TVK852014 UEZ852011:UFG852014 UOV852011:UPC852014 UYR852011:UYY852014 VIN852011:VIU852014 VSJ852011:VSQ852014 WCF852011:WCM852014 WMB852011:WMI852014 WVX852011:WWE852014 O917547:V917550 JL917547:JS917550 TH917547:TO917550 ADD917547:ADK917550 AMZ917547:ANG917550 AWV917547:AXC917550 BGR917547:BGY917550 BQN917547:BQU917550 CAJ917547:CAQ917550 CKF917547:CKM917550 CUB917547:CUI917550 DDX917547:DEE917550 DNT917547:DOA917550 DXP917547:DXW917550 EHL917547:EHS917550 ERH917547:ERO917550 FBD917547:FBK917550 FKZ917547:FLG917550 FUV917547:FVC917550 GER917547:GEY917550 GON917547:GOU917550 GYJ917547:GYQ917550 HIF917547:HIM917550 HSB917547:HSI917550 IBX917547:ICE917550 ILT917547:IMA917550 IVP917547:IVW917550 JFL917547:JFS917550 JPH917547:JPO917550 JZD917547:JZK917550 KIZ917547:KJG917550 KSV917547:KTC917550 LCR917547:LCY917550 LMN917547:LMU917550 LWJ917547:LWQ917550 MGF917547:MGM917550 MQB917547:MQI917550 MZX917547:NAE917550 NJT917547:NKA917550 NTP917547:NTW917550 ODL917547:ODS917550 ONH917547:ONO917550 OXD917547:OXK917550 PGZ917547:PHG917550 PQV917547:PRC917550 QAR917547:QAY917550 QKN917547:QKU917550 QUJ917547:QUQ917550 REF917547:REM917550 ROB917547:ROI917550 RXX917547:RYE917550 SHT917547:SIA917550 SRP917547:SRW917550 TBL917547:TBS917550 TLH917547:TLO917550 TVD917547:TVK917550 UEZ917547:UFG917550 UOV917547:UPC917550 UYR917547:UYY917550 VIN917547:VIU917550 VSJ917547:VSQ917550 WCF917547:WCM917550 WMB917547:WMI917550 WVX917547:WWE917550 O983083:V983086 JL983083:JS983086 TH983083:TO983086 ADD983083:ADK983086 AMZ983083:ANG983086 AWV983083:AXC983086 BGR983083:BGY983086 BQN983083:BQU983086 CAJ983083:CAQ983086 CKF983083:CKM983086 CUB983083:CUI983086 DDX983083:DEE983086 DNT983083:DOA983086 DXP983083:DXW983086 EHL983083:EHS983086 ERH983083:ERO983086 FBD983083:FBK983086 FKZ983083:FLG983086 FUV983083:FVC983086 GER983083:GEY983086 GON983083:GOU983086 GYJ983083:GYQ983086 HIF983083:HIM983086 HSB983083:HSI983086 IBX983083:ICE983086 ILT983083:IMA983086 IVP983083:IVW983086 JFL983083:JFS983086 JPH983083:JPO983086 JZD983083:JZK983086 KIZ983083:KJG983086 KSV983083:KTC983086 LCR983083:LCY983086 LMN983083:LMU983086 LWJ983083:LWQ983086 MGF983083:MGM983086 MQB983083:MQI983086 MZX983083:NAE983086 NJT983083:NKA983086 NTP983083:NTW983086 ODL983083:ODS983086 ONH983083:ONO983086 OXD983083:OXK983086 PGZ983083:PHG983086 PQV983083:PRC983086 QAR983083:QAY983086 QKN983083:QKU983086 QUJ983083:QUQ983086 REF983083:REM983086 ROB983083:ROI983086 RXX983083:RYE983086 SHT983083:SIA983086 SRP983083:SRW983086 TBL983083:TBS983086 TLH983083:TLO983086 TVD983083:TVK983086 UEZ983083:UFG983086 UOV983083:UPC983086 UYR983083:UYY983086 VIN983083:VIU983086 VSJ983083:VSQ983086 WCF983083:WCM983086 WMB983083:WMI983086 O7:V46 D7:K46 WVX7:WWE46 WMB7:WMI46 WCF7:WCM46 VSJ7:VSQ46 VIN7:VIU46 UYR7:UYY46 UOV7:UPC46 UEZ7:UFG46 TVD7:TVK46 TLH7:TLO46 TBL7:TBS46 SRP7:SRW46 SHT7:SIA46 RXX7:RYE46 ROB7:ROI46 REF7:REM46 QUJ7:QUQ46 QKN7:QKU46 QAR7:QAY46 PQV7:PRC46 PGZ7:PHG46 OXD7:OXK46 ONH7:ONO46 ODL7:ODS46 NTP7:NTW46 NJT7:NKA46 MZX7:NAE46 MQB7:MQI46 MGF7:MGM46 LWJ7:LWQ46 LMN7:LMU46 LCR7:LCY46 KSV7:KTC46 KIZ7:KJG46 JZD7:JZK46 JPH7:JPO46 JFL7:JFS46 IVP7:IVW46 ILT7:IMA46 IBX7:ICE46 HSB7:HSI46 HIF7:HIM46 GYJ7:GYQ46 GON7:GOU46 GER7:GEY46 FUV7:FVC46 FKZ7:FLG46 FBD7:FBK46 ERH7:ERO46 EHL7:EHS46 DXP7:DXW46 DNT7:DOA46 DDX7:DEE46 CUB7:CUI46 CKF7:CKM46 CAJ7:CAQ46 BQN7:BQU46 BGR7:BGY46 AWV7:AXC46 AMZ7:ANG46 ADD7:ADK46 TH7:TO46 JL7:JS46 WVM7:WVT46 WLQ7:WLX46 WBU7:WCB46 VRY7:VSF46 VIC7:VIJ46 UYG7:UYN46 UOK7:UOR46 UEO7:UEV46 TUS7:TUZ46 TKW7:TLD46 TBA7:TBH46 SRE7:SRL46 SHI7:SHP46 RXM7:RXT46 RNQ7:RNX46 RDU7:REB46 QTY7:QUF46 QKC7:QKJ46 QAG7:QAN46 PQK7:PQR46 PGO7:PGV46 OWS7:OWZ46 OMW7:OND46 ODA7:ODH46 NTE7:NTL46 NJI7:NJP46 MZM7:MZT46 MPQ7:MPX46 MFU7:MGB46 LVY7:LWF46 LMC7:LMJ46 LCG7:LCN46 KSK7:KSR46 KIO7:KIV46 JYS7:JYZ46 JOW7:JPD46 JFA7:JFH46 IVE7:IVL46 ILI7:ILP46 IBM7:IBT46 HRQ7:HRX46 HHU7:HIB46 GXY7:GYF46 GOC7:GOJ46 GEG7:GEN46 FUK7:FUR46 FKO7:FKV46 FAS7:FAZ46 EQW7:ERD46 EHA7:EHH46 DXE7:DXL46 DNI7:DNP46 DDM7:DDT46 CTQ7:CTX46 CJU7:CKB46 BZY7:CAF46 BQC7:BQJ46 BGG7:BGN46 AWK7:AWR46 AMO7:AMV46 ACS7:ACZ46 SW7:TD46 JA7:JH46" xr:uid="{00000000-0002-0000-1400-000000000000}">
      <formula1>0</formula1>
      <formula2>20</formula2>
    </dataValidation>
    <dataValidation type="whole" allowBlank="1" showInputMessage="1" showErrorMessage="1" errorTitle="Probabilidad" error="Solo adminite datos entre 1 y 3" promptTitle="Probabilidad" prompt="Alta: 3_x000a_Media: 2_x000a_Baja: 1" sqref="C65579:C65582 IZ65579:IZ65582 SV65579:SV65582 ACR65579:ACR65582 AMN65579:AMN65582 AWJ65579:AWJ65582 BGF65579:BGF65582 BQB65579:BQB65582 BZX65579:BZX65582 CJT65579:CJT65582 CTP65579:CTP65582 DDL65579:DDL65582 DNH65579:DNH65582 DXD65579:DXD65582 EGZ65579:EGZ65582 EQV65579:EQV65582 FAR65579:FAR65582 FKN65579:FKN65582 FUJ65579:FUJ65582 GEF65579:GEF65582 GOB65579:GOB65582 GXX65579:GXX65582 HHT65579:HHT65582 HRP65579:HRP65582 IBL65579:IBL65582 ILH65579:ILH65582 IVD65579:IVD65582 JEZ65579:JEZ65582 JOV65579:JOV65582 JYR65579:JYR65582 KIN65579:KIN65582 KSJ65579:KSJ65582 LCF65579:LCF65582 LMB65579:LMB65582 LVX65579:LVX65582 MFT65579:MFT65582 MPP65579:MPP65582 MZL65579:MZL65582 NJH65579:NJH65582 NTD65579:NTD65582 OCZ65579:OCZ65582 OMV65579:OMV65582 OWR65579:OWR65582 PGN65579:PGN65582 PQJ65579:PQJ65582 QAF65579:QAF65582 QKB65579:QKB65582 QTX65579:QTX65582 RDT65579:RDT65582 RNP65579:RNP65582 RXL65579:RXL65582 SHH65579:SHH65582 SRD65579:SRD65582 TAZ65579:TAZ65582 TKV65579:TKV65582 TUR65579:TUR65582 UEN65579:UEN65582 UOJ65579:UOJ65582 UYF65579:UYF65582 VIB65579:VIB65582 VRX65579:VRX65582 WBT65579:WBT65582 WLP65579:WLP65582 WVL65579:WVL65582 C131115:C131118 IZ131115:IZ131118 SV131115:SV131118 ACR131115:ACR131118 AMN131115:AMN131118 AWJ131115:AWJ131118 BGF131115:BGF131118 BQB131115:BQB131118 BZX131115:BZX131118 CJT131115:CJT131118 CTP131115:CTP131118 DDL131115:DDL131118 DNH131115:DNH131118 DXD131115:DXD131118 EGZ131115:EGZ131118 EQV131115:EQV131118 FAR131115:FAR131118 FKN131115:FKN131118 FUJ131115:FUJ131118 GEF131115:GEF131118 GOB131115:GOB131118 GXX131115:GXX131118 HHT131115:HHT131118 HRP131115:HRP131118 IBL131115:IBL131118 ILH131115:ILH131118 IVD131115:IVD131118 JEZ131115:JEZ131118 JOV131115:JOV131118 JYR131115:JYR131118 KIN131115:KIN131118 KSJ131115:KSJ131118 LCF131115:LCF131118 LMB131115:LMB131118 LVX131115:LVX131118 MFT131115:MFT131118 MPP131115:MPP131118 MZL131115:MZL131118 NJH131115:NJH131118 NTD131115:NTD131118 OCZ131115:OCZ131118 OMV131115:OMV131118 OWR131115:OWR131118 PGN131115:PGN131118 PQJ131115:PQJ131118 QAF131115:QAF131118 QKB131115:QKB131118 QTX131115:QTX131118 RDT131115:RDT131118 RNP131115:RNP131118 RXL131115:RXL131118 SHH131115:SHH131118 SRD131115:SRD131118 TAZ131115:TAZ131118 TKV131115:TKV131118 TUR131115:TUR131118 UEN131115:UEN131118 UOJ131115:UOJ131118 UYF131115:UYF131118 VIB131115:VIB131118 VRX131115:VRX131118 WBT131115:WBT131118 WLP131115:WLP131118 WVL131115:WVL131118 C196651:C196654 IZ196651:IZ196654 SV196651:SV196654 ACR196651:ACR196654 AMN196651:AMN196654 AWJ196651:AWJ196654 BGF196651:BGF196654 BQB196651:BQB196654 BZX196651:BZX196654 CJT196651:CJT196654 CTP196651:CTP196654 DDL196651:DDL196654 DNH196651:DNH196654 DXD196651:DXD196654 EGZ196651:EGZ196654 EQV196651:EQV196654 FAR196651:FAR196654 FKN196651:FKN196654 FUJ196651:FUJ196654 GEF196651:GEF196654 GOB196651:GOB196654 GXX196651:GXX196654 HHT196651:HHT196654 HRP196651:HRP196654 IBL196651:IBL196654 ILH196651:ILH196654 IVD196651:IVD196654 JEZ196651:JEZ196654 JOV196651:JOV196654 JYR196651:JYR196654 KIN196651:KIN196654 KSJ196651:KSJ196654 LCF196651:LCF196654 LMB196651:LMB196654 LVX196651:LVX196654 MFT196651:MFT196654 MPP196651:MPP196654 MZL196651:MZL196654 NJH196651:NJH196654 NTD196651:NTD196654 OCZ196651:OCZ196654 OMV196651:OMV196654 OWR196651:OWR196654 PGN196651:PGN196654 PQJ196651:PQJ196654 QAF196651:QAF196654 QKB196651:QKB196654 QTX196651:QTX196654 RDT196651:RDT196654 RNP196651:RNP196654 RXL196651:RXL196654 SHH196651:SHH196654 SRD196651:SRD196654 TAZ196651:TAZ196654 TKV196651:TKV196654 TUR196651:TUR196654 UEN196651:UEN196654 UOJ196651:UOJ196654 UYF196651:UYF196654 VIB196651:VIB196654 VRX196651:VRX196654 WBT196651:WBT196654 WLP196651:WLP196654 WVL196651:WVL196654 C262187:C262190 IZ262187:IZ262190 SV262187:SV262190 ACR262187:ACR262190 AMN262187:AMN262190 AWJ262187:AWJ262190 BGF262187:BGF262190 BQB262187:BQB262190 BZX262187:BZX262190 CJT262187:CJT262190 CTP262187:CTP262190 DDL262187:DDL262190 DNH262187:DNH262190 DXD262187:DXD262190 EGZ262187:EGZ262190 EQV262187:EQV262190 FAR262187:FAR262190 FKN262187:FKN262190 FUJ262187:FUJ262190 GEF262187:GEF262190 GOB262187:GOB262190 GXX262187:GXX262190 HHT262187:HHT262190 HRP262187:HRP262190 IBL262187:IBL262190 ILH262187:ILH262190 IVD262187:IVD262190 JEZ262187:JEZ262190 JOV262187:JOV262190 JYR262187:JYR262190 KIN262187:KIN262190 KSJ262187:KSJ262190 LCF262187:LCF262190 LMB262187:LMB262190 LVX262187:LVX262190 MFT262187:MFT262190 MPP262187:MPP262190 MZL262187:MZL262190 NJH262187:NJH262190 NTD262187:NTD262190 OCZ262187:OCZ262190 OMV262187:OMV262190 OWR262187:OWR262190 PGN262187:PGN262190 PQJ262187:PQJ262190 QAF262187:QAF262190 QKB262187:QKB262190 QTX262187:QTX262190 RDT262187:RDT262190 RNP262187:RNP262190 RXL262187:RXL262190 SHH262187:SHH262190 SRD262187:SRD262190 TAZ262187:TAZ262190 TKV262187:TKV262190 TUR262187:TUR262190 UEN262187:UEN262190 UOJ262187:UOJ262190 UYF262187:UYF262190 VIB262187:VIB262190 VRX262187:VRX262190 WBT262187:WBT262190 WLP262187:WLP262190 WVL262187:WVL262190 C327723:C327726 IZ327723:IZ327726 SV327723:SV327726 ACR327723:ACR327726 AMN327723:AMN327726 AWJ327723:AWJ327726 BGF327723:BGF327726 BQB327723:BQB327726 BZX327723:BZX327726 CJT327723:CJT327726 CTP327723:CTP327726 DDL327723:DDL327726 DNH327723:DNH327726 DXD327723:DXD327726 EGZ327723:EGZ327726 EQV327723:EQV327726 FAR327723:FAR327726 FKN327723:FKN327726 FUJ327723:FUJ327726 GEF327723:GEF327726 GOB327723:GOB327726 GXX327723:GXX327726 HHT327723:HHT327726 HRP327723:HRP327726 IBL327723:IBL327726 ILH327723:ILH327726 IVD327723:IVD327726 JEZ327723:JEZ327726 JOV327723:JOV327726 JYR327723:JYR327726 KIN327723:KIN327726 KSJ327723:KSJ327726 LCF327723:LCF327726 LMB327723:LMB327726 LVX327723:LVX327726 MFT327723:MFT327726 MPP327723:MPP327726 MZL327723:MZL327726 NJH327723:NJH327726 NTD327723:NTD327726 OCZ327723:OCZ327726 OMV327723:OMV327726 OWR327723:OWR327726 PGN327723:PGN327726 PQJ327723:PQJ327726 QAF327723:QAF327726 QKB327723:QKB327726 QTX327723:QTX327726 RDT327723:RDT327726 RNP327723:RNP327726 RXL327723:RXL327726 SHH327723:SHH327726 SRD327723:SRD327726 TAZ327723:TAZ327726 TKV327723:TKV327726 TUR327723:TUR327726 UEN327723:UEN327726 UOJ327723:UOJ327726 UYF327723:UYF327726 VIB327723:VIB327726 VRX327723:VRX327726 WBT327723:WBT327726 WLP327723:WLP327726 WVL327723:WVL327726 C393259:C393262 IZ393259:IZ393262 SV393259:SV393262 ACR393259:ACR393262 AMN393259:AMN393262 AWJ393259:AWJ393262 BGF393259:BGF393262 BQB393259:BQB393262 BZX393259:BZX393262 CJT393259:CJT393262 CTP393259:CTP393262 DDL393259:DDL393262 DNH393259:DNH393262 DXD393259:DXD393262 EGZ393259:EGZ393262 EQV393259:EQV393262 FAR393259:FAR393262 FKN393259:FKN393262 FUJ393259:FUJ393262 GEF393259:GEF393262 GOB393259:GOB393262 GXX393259:GXX393262 HHT393259:HHT393262 HRP393259:HRP393262 IBL393259:IBL393262 ILH393259:ILH393262 IVD393259:IVD393262 JEZ393259:JEZ393262 JOV393259:JOV393262 JYR393259:JYR393262 KIN393259:KIN393262 KSJ393259:KSJ393262 LCF393259:LCF393262 LMB393259:LMB393262 LVX393259:LVX393262 MFT393259:MFT393262 MPP393259:MPP393262 MZL393259:MZL393262 NJH393259:NJH393262 NTD393259:NTD393262 OCZ393259:OCZ393262 OMV393259:OMV393262 OWR393259:OWR393262 PGN393259:PGN393262 PQJ393259:PQJ393262 QAF393259:QAF393262 QKB393259:QKB393262 QTX393259:QTX393262 RDT393259:RDT393262 RNP393259:RNP393262 RXL393259:RXL393262 SHH393259:SHH393262 SRD393259:SRD393262 TAZ393259:TAZ393262 TKV393259:TKV393262 TUR393259:TUR393262 UEN393259:UEN393262 UOJ393259:UOJ393262 UYF393259:UYF393262 VIB393259:VIB393262 VRX393259:VRX393262 WBT393259:WBT393262 WLP393259:WLP393262 WVL393259:WVL393262 C458795:C458798 IZ458795:IZ458798 SV458795:SV458798 ACR458795:ACR458798 AMN458795:AMN458798 AWJ458795:AWJ458798 BGF458795:BGF458798 BQB458795:BQB458798 BZX458795:BZX458798 CJT458795:CJT458798 CTP458795:CTP458798 DDL458795:DDL458798 DNH458795:DNH458798 DXD458795:DXD458798 EGZ458795:EGZ458798 EQV458795:EQV458798 FAR458795:FAR458798 FKN458795:FKN458798 FUJ458795:FUJ458798 GEF458795:GEF458798 GOB458795:GOB458798 GXX458795:GXX458798 HHT458795:HHT458798 HRP458795:HRP458798 IBL458795:IBL458798 ILH458795:ILH458798 IVD458795:IVD458798 JEZ458795:JEZ458798 JOV458795:JOV458798 JYR458795:JYR458798 KIN458795:KIN458798 KSJ458795:KSJ458798 LCF458795:LCF458798 LMB458795:LMB458798 LVX458795:LVX458798 MFT458795:MFT458798 MPP458795:MPP458798 MZL458795:MZL458798 NJH458795:NJH458798 NTD458795:NTD458798 OCZ458795:OCZ458798 OMV458795:OMV458798 OWR458795:OWR458798 PGN458795:PGN458798 PQJ458795:PQJ458798 QAF458795:QAF458798 QKB458795:QKB458798 QTX458795:QTX458798 RDT458795:RDT458798 RNP458795:RNP458798 RXL458795:RXL458798 SHH458795:SHH458798 SRD458795:SRD458798 TAZ458795:TAZ458798 TKV458795:TKV458798 TUR458795:TUR458798 UEN458795:UEN458798 UOJ458795:UOJ458798 UYF458795:UYF458798 VIB458795:VIB458798 VRX458795:VRX458798 WBT458795:WBT458798 WLP458795:WLP458798 WVL458795:WVL458798 C524331:C524334 IZ524331:IZ524334 SV524331:SV524334 ACR524331:ACR524334 AMN524331:AMN524334 AWJ524331:AWJ524334 BGF524331:BGF524334 BQB524331:BQB524334 BZX524331:BZX524334 CJT524331:CJT524334 CTP524331:CTP524334 DDL524331:DDL524334 DNH524331:DNH524334 DXD524331:DXD524334 EGZ524331:EGZ524334 EQV524331:EQV524334 FAR524331:FAR524334 FKN524331:FKN524334 FUJ524331:FUJ524334 GEF524331:GEF524334 GOB524331:GOB524334 GXX524331:GXX524334 HHT524331:HHT524334 HRP524331:HRP524334 IBL524331:IBL524334 ILH524331:ILH524334 IVD524331:IVD524334 JEZ524331:JEZ524334 JOV524331:JOV524334 JYR524331:JYR524334 KIN524331:KIN524334 KSJ524331:KSJ524334 LCF524331:LCF524334 LMB524331:LMB524334 LVX524331:LVX524334 MFT524331:MFT524334 MPP524331:MPP524334 MZL524331:MZL524334 NJH524331:NJH524334 NTD524331:NTD524334 OCZ524331:OCZ524334 OMV524331:OMV524334 OWR524331:OWR524334 PGN524331:PGN524334 PQJ524331:PQJ524334 QAF524331:QAF524334 QKB524331:QKB524334 QTX524331:QTX524334 RDT524331:RDT524334 RNP524331:RNP524334 RXL524331:RXL524334 SHH524331:SHH524334 SRD524331:SRD524334 TAZ524331:TAZ524334 TKV524331:TKV524334 TUR524331:TUR524334 UEN524331:UEN524334 UOJ524331:UOJ524334 UYF524331:UYF524334 VIB524331:VIB524334 VRX524331:VRX524334 WBT524331:WBT524334 WLP524331:WLP524334 WVL524331:WVL524334 C589867:C589870 IZ589867:IZ589870 SV589867:SV589870 ACR589867:ACR589870 AMN589867:AMN589870 AWJ589867:AWJ589870 BGF589867:BGF589870 BQB589867:BQB589870 BZX589867:BZX589870 CJT589867:CJT589870 CTP589867:CTP589870 DDL589867:DDL589870 DNH589867:DNH589870 DXD589867:DXD589870 EGZ589867:EGZ589870 EQV589867:EQV589870 FAR589867:FAR589870 FKN589867:FKN589870 FUJ589867:FUJ589870 GEF589867:GEF589870 GOB589867:GOB589870 GXX589867:GXX589870 HHT589867:HHT589870 HRP589867:HRP589870 IBL589867:IBL589870 ILH589867:ILH589870 IVD589867:IVD589870 JEZ589867:JEZ589870 JOV589867:JOV589870 JYR589867:JYR589870 KIN589867:KIN589870 KSJ589867:KSJ589870 LCF589867:LCF589870 LMB589867:LMB589870 LVX589867:LVX589870 MFT589867:MFT589870 MPP589867:MPP589870 MZL589867:MZL589870 NJH589867:NJH589870 NTD589867:NTD589870 OCZ589867:OCZ589870 OMV589867:OMV589870 OWR589867:OWR589870 PGN589867:PGN589870 PQJ589867:PQJ589870 QAF589867:QAF589870 QKB589867:QKB589870 QTX589867:QTX589870 RDT589867:RDT589870 RNP589867:RNP589870 RXL589867:RXL589870 SHH589867:SHH589870 SRD589867:SRD589870 TAZ589867:TAZ589870 TKV589867:TKV589870 TUR589867:TUR589870 UEN589867:UEN589870 UOJ589867:UOJ589870 UYF589867:UYF589870 VIB589867:VIB589870 VRX589867:VRX589870 WBT589867:WBT589870 WLP589867:WLP589870 WVL589867:WVL589870 C655403:C655406 IZ655403:IZ655406 SV655403:SV655406 ACR655403:ACR655406 AMN655403:AMN655406 AWJ655403:AWJ655406 BGF655403:BGF655406 BQB655403:BQB655406 BZX655403:BZX655406 CJT655403:CJT655406 CTP655403:CTP655406 DDL655403:DDL655406 DNH655403:DNH655406 DXD655403:DXD655406 EGZ655403:EGZ655406 EQV655403:EQV655406 FAR655403:FAR655406 FKN655403:FKN655406 FUJ655403:FUJ655406 GEF655403:GEF655406 GOB655403:GOB655406 GXX655403:GXX655406 HHT655403:HHT655406 HRP655403:HRP655406 IBL655403:IBL655406 ILH655403:ILH655406 IVD655403:IVD655406 JEZ655403:JEZ655406 JOV655403:JOV655406 JYR655403:JYR655406 KIN655403:KIN655406 KSJ655403:KSJ655406 LCF655403:LCF655406 LMB655403:LMB655406 LVX655403:LVX655406 MFT655403:MFT655406 MPP655403:MPP655406 MZL655403:MZL655406 NJH655403:NJH655406 NTD655403:NTD655406 OCZ655403:OCZ655406 OMV655403:OMV655406 OWR655403:OWR655406 PGN655403:PGN655406 PQJ655403:PQJ655406 QAF655403:QAF655406 QKB655403:QKB655406 QTX655403:QTX655406 RDT655403:RDT655406 RNP655403:RNP655406 RXL655403:RXL655406 SHH655403:SHH655406 SRD655403:SRD655406 TAZ655403:TAZ655406 TKV655403:TKV655406 TUR655403:TUR655406 UEN655403:UEN655406 UOJ655403:UOJ655406 UYF655403:UYF655406 VIB655403:VIB655406 VRX655403:VRX655406 WBT655403:WBT655406 WLP655403:WLP655406 WVL655403:WVL655406 C720939:C720942 IZ720939:IZ720942 SV720939:SV720942 ACR720939:ACR720942 AMN720939:AMN720942 AWJ720939:AWJ720942 BGF720939:BGF720942 BQB720939:BQB720942 BZX720939:BZX720942 CJT720939:CJT720942 CTP720939:CTP720942 DDL720939:DDL720942 DNH720939:DNH720942 DXD720939:DXD720942 EGZ720939:EGZ720942 EQV720939:EQV720942 FAR720939:FAR720942 FKN720939:FKN720942 FUJ720939:FUJ720942 GEF720939:GEF720942 GOB720939:GOB720942 GXX720939:GXX720942 HHT720939:HHT720942 HRP720939:HRP720942 IBL720939:IBL720942 ILH720939:ILH720942 IVD720939:IVD720942 JEZ720939:JEZ720942 JOV720939:JOV720942 JYR720939:JYR720942 KIN720939:KIN720942 KSJ720939:KSJ720942 LCF720939:LCF720942 LMB720939:LMB720942 LVX720939:LVX720942 MFT720939:MFT720942 MPP720939:MPP720942 MZL720939:MZL720942 NJH720939:NJH720942 NTD720939:NTD720942 OCZ720939:OCZ720942 OMV720939:OMV720942 OWR720939:OWR720942 PGN720939:PGN720942 PQJ720939:PQJ720942 QAF720939:QAF720942 QKB720939:QKB720942 QTX720939:QTX720942 RDT720939:RDT720942 RNP720939:RNP720942 RXL720939:RXL720942 SHH720939:SHH720942 SRD720939:SRD720942 TAZ720939:TAZ720942 TKV720939:TKV720942 TUR720939:TUR720942 UEN720939:UEN720942 UOJ720939:UOJ720942 UYF720939:UYF720942 VIB720939:VIB720942 VRX720939:VRX720942 WBT720939:WBT720942 WLP720939:WLP720942 WVL720939:WVL720942 C786475:C786478 IZ786475:IZ786478 SV786475:SV786478 ACR786475:ACR786478 AMN786475:AMN786478 AWJ786475:AWJ786478 BGF786475:BGF786478 BQB786475:BQB786478 BZX786475:BZX786478 CJT786475:CJT786478 CTP786475:CTP786478 DDL786475:DDL786478 DNH786475:DNH786478 DXD786475:DXD786478 EGZ786475:EGZ786478 EQV786475:EQV786478 FAR786475:FAR786478 FKN786475:FKN786478 FUJ786475:FUJ786478 GEF786475:GEF786478 GOB786475:GOB786478 GXX786475:GXX786478 HHT786475:HHT786478 HRP786475:HRP786478 IBL786475:IBL786478 ILH786475:ILH786478 IVD786475:IVD786478 JEZ786475:JEZ786478 JOV786475:JOV786478 JYR786475:JYR786478 KIN786475:KIN786478 KSJ786475:KSJ786478 LCF786475:LCF786478 LMB786475:LMB786478 LVX786475:LVX786478 MFT786475:MFT786478 MPP786475:MPP786478 MZL786475:MZL786478 NJH786475:NJH786478 NTD786475:NTD786478 OCZ786475:OCZ786478 OMV786475:OMV786478 OWR786475:OWR786478 PGN786475:PGN786478 PQJ786475:PQJ786478 QAF786475:QAF786478 QKB786475:QKB786478 QTX786475:QTX786478 RDT786475:RDT786478 RNP786475:RNP786478 RXL786475:RXL786478 SHH786475:SHH786478 SRD786475:SRD786478 TAZ786475:TAZ786478 TKV786475:TKV786478 TUR786475:TUR786478 UEN786475:UEN786478 UOJ786475:UOJ786478 UYF786475:UYF786478 VIB786475:VIB786478 VRX786475:VRX786478 WBT786475:WBT786478 WLP786475:WLP786478 WVL786475:WVL786478 C852011:C852014 IZ852011:IZ852014 SV852011:SV852014 ACR852011:ACR852014 AMN852011:AMN852014 AWJ852011:AWJ852014 BGF852011:BGF852014 BQB852011:BQB852014 BZX852011:BZX852014 CJT852011:CJT852014 CTP852011:CTP852014 DDL852011:DDL852014 DNH852011:DNH852014 DXD852011:DXD852014 EGZ852011:EGZ852014 EQV852011:EQV852014 FAR852011:FAR852014 FKN852011:FKN852014 FUJ852011:FUJ852014 GEF852011:GEF852014 GOB852011:GOB852014 GXX852011:GXX852014 HHT852011:HHT852014 HRP852011:HRP852014 IBL852011:IBL852014 ILH852011:ILH852014 IVD852011:IVD852014 JEZ852011:JEZ852014 JOV852011:JOV852014 JYR852011:JYR852014 KIN852011:KIN852014 KSJ852011:KSJ852014 LCF852011:LCF852014 LMB852011:LMB852014 LVX852011:LVX852014 MFT852011:MFT852014 MPP852011:MPP852014 MZL852011:MZL852014 NJH852011:NJH852014 NTD852011:NTD852014 OCZ852011:OCZ852014 OMV852011:OMV852014 OWR852011:OWR852014 PGN852011:PGN852014 PQJ852011:PQJ852014 QAF852011:QAF852014 QKB852011:QKB852014 QTX852011:QTX852014 RDT852011:RDT852014 RNP852011:RNP852014 RXL852011:RXL852014 SHH852011:SHH852014 SRD852011:SRD852014 TAZ852011:TAZ852014 TKV852011:TKV852014 TUR852011:TUR852014 UEN852011:UEN852014 UOJ852011:UOJ852014 UYF852011:UYF852014 VIB852011:VIB852014 VRX852011:VRX852014 WBT852011:WBT852014 WLP852011:WLP852014 WVL852011:WVL852014 C917547:C917550 IZ917547:IZ917550 SV917547:SV917550 ACR917547:ACR917550 AMN917547:AMN917550 AWJ917547:AWJ917550 BGF917547:BGF917550 BQB917547:BQB917550 BZX917547:BZX917550 CJT917547:CJT917550 CTP917547:CTP917550 DDL917547:DDL917550 DNH917547:DNH917550 DXD917547:DXD917550 EGZ917547:EGZ917550 EQV917547:EQV917550 FAR917547:FAR917550 FKN917547:FKN917550 FUJ917547:FUJ917550 GEF917547:GEF917550 GOB917547:GOB917550 GXX917547:GXX917550 HHT917547:HHT917550 HRP917547:HRP917550 IBL917547:IBL917550 ILH917547:ILH917550 IVD917547:IVD917550 JEZ917547:JEZ917550 JOV917547:JOV917550 JYR917547:JYR917550 KIN917547:KIN917550 KSJ917547:KSJ917550 LCF917547:LCF917550 LMB917547:LMB917550 LVX917547:LVX917550 MFT917547:MFT917550 MPP917547:MPP917550 MZL917547:MZL917550 NJH917547:NJH917550 NTD917547:NTD917550 OCZ917547:OCZ917550 OMV917547:OMV917550 OWR917547:OWR917550 PGN917547:PGN917550 PQJ917547:PQJ917550 QAF917547:QAF917550 QKB917547:QKB917550 QTX917547:QTX917550 RDT917547:RDT917550 RNP917547:RNP917550 RXL917547:RXL917550 SHH917547:SHH917550 SRD917547:SRD917550 TAZ917547:TAZ917550 TKV917547:TKV917550 TUR917547:TUR917550 UEN917547:UEN917550 UOJ917547:UOJ917550 UYF917547:UYF917550 VIB917547:VIB917550 VRX917547:VRX917550 WBT917547:WBT917550 WLP917547:WLP917550 WVL917547:WVL917550 C983083:C983086 IZ983083:IZ983086 SV983083:SV983086 ACR983083:ACR983086 AMN983083:AMN983086 AWJ983083:AWJ983086 BGF983083:BGF983086 BQB983083:BQB983086 BZX983083:BZX983086 CJT983083:CJT983086 CTP983083:CTP983086 DDL983083:DDL983086 DNH983083:DNH983086 DXD983083:DXD983086 EGZ983083:EGZ983086 EQV983083:EQV983086 FAR983083:FAR983086 FKN983083:FKN983086 FUJ983083:FUJ983086 GEF983083:GEF983086 GOB983083:GOB983086 GXX983083:GXX983086 HHT983083:HHT983086 HRP983083:HRP983086 IBL983083:IBL983086 ILH983083:ILH983086 IVD983083:IVD983086 JEZ983083:JEZ983086 JOV983083:JOV983086 JYR983083:JYR983086 KIN983083:KIN983086 KSJ983083:KSJ983086 LCF983083:LCF983086 LMB983083:LMB983086 LVX983083:LVX983086 MFT983083:MFT983086 MPP983083:MPP983086 MZL983083:MZL983086 NJH983083:NJH983086 NTD983083:NTD983086 OCZ983083:OCZ983086 OMV983083:OMV983086 OWR983083:OWR983086 PGN983083:PGN983086 PQJ983083:PQJ983086 QAF983083:QAF983086 QKB983083:QKB983086 QTX983083:QTX983086 RDT983083:RDT983086 RNP983083:RNP983086 RXL983083:RXL983086 SHH983083:SHH983086 SRD983083:SRD983086 TAZ983083:TAZ983086 TKV983083:TKV983086 TUR983083:TUR983086 UEN983083:UEN983086 UOJ983083:UOJ983086 UYF983083:UYF983086 VIB983083:VIB983086 VRX983083:VRX983086 WBT983083:WBT983086 WLP983083:WLP983086 WVL983083:WVL983086 WVW983083:WVW983086 N65579:N65582 JK65579:JK65582 TG65579:TG65582 ADC65579:ADC65582 AMY65579:AMY65582 AWU65579:AWU65582 BGQ65579:BGQ65582 BQM65579:BQM65582 CAI65579:CAI65582 CKE65579:CKE65582 CUA65579:CUA65582 DDW65579:DDW65582 DNS65579:DNS65582 DXO65579:DXO65582 EHK65579:EHK65582 ERG65579:ERG65582 FBC65579:FBC65582 FKY65579:FKY65582 FUU65579:FUU65582 GEQ65579:GEQ65582 GOM65579:GOM65582 GYI65579:GYI65582 HIE65579:HIE65582 HSA65579:HSA65582 IBW65579:IBW65582 ILS65579:ILS65582 IVO65579:IVO65582 JFK65579:JFK65582 JPG65579:JPG65582 JZC65579:JZC65582 KIY65579:KIY65582 KSU65579:KSU65582 LCQ65579:LCQ65582 LMM65579:LMM65582 LWI65579:LWI65582 MGE65579:MGE65582 MQA65579:MQA65582 MZW65579:MZW65582 NJS65579:NJS65582 NTO65579:NTO65582 ODK65579:ODK65582 ONG65579:ONG65582 OXC65579:OXC65582 PGY65579:PGY65582 PQU65579:PQU65582 QAQ65579:QAQ65582 QKM65579:QKM65582 QUI65579:QUI65582 REE65579:REE65582 ROA65579:ROA65582 RXW65579:RXW65582 SHS65579:SHS65582 SRO65579:SRO65582 TBK65579:TBK65582 TLG65579:TLG65582 TVC65579:TVC65582 UEY65579:UEY65582 UOU65579:UOU65582 UYQ65579:UYQ65582 VIM65579:VIM65582 VSI65579:VSI65582 WCE65579:WCE65582 WMA65579:WMA65582 WVW65579:WVW65582 N131115:N131118 JK131115:JK131118 TG131115:TG131118 ADC131115:ADC131118 AMY131115:AMY131118 AWU131115:AWU131118 BGQ131115:BGQ131118 BQM131115:BQM131118 CAI131115:CAI131118 CKE131115:CKE131118 CUA131115:CUA131118 DDW131115:DDW131118 DNS131115:DNS131118 DXO131115:DXO131118 EHK131115:EHK131118 ERG131115:ERG131118 FBC131115:FBC131118 FKY131115:FKY131118 FUU131115:FUU131118 GEQ131115:GEQ131118 GOM131115:GOM131118 GYI131115:GYI131118 HIE131115:HIE131118 HSA131115:HSA131118 IBW131115:IBW131118 ILS131115:ILS131118 IVO131115:IVO131118 JFK131115:JFK131118 JPG131115:JPG131118 JZC131115:JZC131118 KIY131115:KIY131118 KSU131115:KSU131118 LCQ131115:LCQ131118 LMM131115:LMM131118 LWI131115:LWI131118 MGE131115:MGE131118 MQA131115:MQA131118 MZW131115:MZW131118 NJS131115:NJS131118 NTO131115:NTO131118 ODK131115:ODK131118 ONG131115:ONG131118 OXC131115:OXC131118 PGY131115:PGY131118 PQU131115:PQU131118 QAQ131115:QAQ131118 QKM131115:QKM131118 QUI131115:QUI131118 REE131115:REE131118 ROA131115:ROA131118 RXW131115:RXW131118 SHS131115:SHS131118 SRO131115:SRO131118 TBK131115:TBK131118 TLG131115:TLG131118 TVC131115:TVC131118 UEY131115:UEY131118 UOU131115:UOU131118 UYQ131115:UYQ131118 VIM131115:VIM131118 VSI131115:VSI131118 WCE131115:WCE131118 WMA131115:WMA131118 WVW131115:WVW131118 N196651:N196654 JK196651:JK196654 TG196651:TG196654 ADC196651:ADC196654 AMY196651:AMY196654 AWU196651:AWU196654 BGQ196651:BGQ196654 BQM196651:BQM196654 CAI196651:CAI196654 CKE196651:CKE196654 CUA196651:CUA196654 DDW196651:DDW196654 DNS196651:DNS196654 DXO196651:DXO196654 EHK196651:EHK196654 ERG196651:ERG196654 FBC196651:FBC196654 FKY196651:FKY196654 FUU196651:FUU196654 GEQ196651:GEQ196654 GOM196651:GOM196654 GYI196651:GYI196654 HIE196651:HIE196654 HSA196651:HSA196654 IBW196651:IBW196654 ILS196651:ILS196654 IVO196651:IVO196654 JFK196651:JFK196654 JPG196651:JPG196654 JZC196651:JZC196654 KIY196651:KIY196654 KSU196651:KSU196654 LCQ196651:LCQ196654 LMM196651:LMM196654 LWI196651:LWI196654 MGE196651:MGE196654 MQA196651:MQA196654 MZW196651:MZW196654 NJS196651:NJS196654 NTO196651:NTO196654 ODK196651:ODK196654 ONG196651:ONG196654 OXC196651:OXC196654 PGY196651:PGY196654 PQU196651:PQU196654 QAQ196651:QAQ196654 QKM196651:QKM196654 QUI196651:QUI196654 REE196651:REE196654 ROA196651:ROA196654 RXW196651:RXW196654 SHS196651:SHS196654 SRO196651:SRO196654 TBK196651:TBK196654 TLG196651:TLG196654 TVC196651:TVC196654 UEY196651:UEY196654 UOU196651:UOU196654 UYQ196651:UYQ196654 VIM196651:VIM196654 VSI196651:VSI196654 WCE196651:WCE196654 WMA196651:WMA196654 WVW196651:WVW196654 N262187:N262190 JK262187:JK262190 TG262187:TG262190 ADC262187:ADC262190 AMY262187:AMY262190 AWU262187:AWU262190 BGQ262187:BGQ262190 BQM262187:BQM262190 CAI262187:CAI262190 CKE262187:CKE262190 CUA262187:CUA262190 DDW262187:DDW262190 DNS262187:DNS262190 DXO262187:DXO262190 EHK262187:EHK262190 ERG262187:ERG262190 FBC262187:FBC262190 FKY262187:FKY262190 FUU262187:FUU262190 GEQ262187:GEQ262190 GOM262187:GOM262190 GYI262187:GYI262190 HIE262187:HIE262190 HSA262187:HSA262190 IBW262187:IBW262190 ILS262187:ILS262190 IVO262187:IVO262190 JFK262187:JFK262190 JPG262187:JPG262190 JZC262187:JZC262190 KIY262187:KIY262190 KSU262187:KSU262190 LCQ262187:LCQ262190 LMM262187:LMM262190 LWI262187:LWI262190 MGE262187:MGE262190 MQA262187:MQA262190 MZW262187:MZW262190 NJS262187:NJS262190 NTO262187:NTO262190 ODK262187:ODK262190 ONG262187:ONG262190 OXC262187:OXC262190 PGY262187:PGY262190 PQU262187:PQU262190 QAQ262187:QAQ262190 QKM262187:QKM262190 QUI262187:QUI262190 REE262187:REE262190 ROA262187:ROA262190 RXW262187:RXW262190 SHS262187:SHS262190 SRO262187:SRO262190 TBK262187:TBK262190 TLG262187:TLG262190 TVC262187:TVC262190 UEY262187:UEY262190 UOU262187:UOU262190 UYQ262187:UYQ262190 VIM262187:VIM262190 VSI262187:VSI262190 WCE262187:WCE262190 WMA262187:WMA262190 WVW262187:WVW262190 N327723:N327726 JK327723:JK327726 TG327723:TG327726 ADC327723:ADC327726 AMY327723:AMY327726 AWU327723:AWU327726 BGQ327723:BGQ327726 BQM327723:BQM327726 CAI327723:CAI327726 CKE327723:CKE327726 CUA327723:CUA327726 DDW327723:DDW327726 DNS327723:DNS327726 DXO327723:DXO327726 EHK327723:EHK327726 ERG327723:ERG327726 FBC327723:FBC327726 FKY327723:FKY327726 FUU327723:FUU327726 GEQ327723:GEQ327726 GOM327723:GOM327726 GYI327723:GYI327726 HIE327723:HIE327726 HSA327723:HSA327726 IBW327723:IBW327726 ILS327723:ILS327726 IVO327723:IVO327726 JFK327723:JFK327726 JPG327723:JPG327726 JZC327723:JZC327726 KIY327723:KIY327726 KSU327723:KSU327726 LCQ327723:LCQ327726 LMM327723:LMM327726 LWI327723:LWI327726 MGE327723:MGE327726 MQA327723:MQA327726 MZW327723:MZW327726 NJS327723:NJS327726 NTO327723:NTO327726 ODK327723:ODK327726 ONG327723:ONG327726 OXC327723:OXC327726 PGY327723:PGY327726 PQU327723:PQU327726 QAQ327723:QAQ327726 QKM327723:QKM327726 QUI327723:QUI327726 REE327723:REE327726 ROA327723:ROA327726 RXW327723:RXW327726 SHS327723:SHS327726 SRO327723:SRO327726 TBK327723:TBK327726 TLG327723:TLG327726 TVC327723:TVC327726 UEY327723:UEY327726 UOU327723:UOU327726 UYQ327723:UYQ327726 VIM327723:VIM327726 VSI327723:VSI327726 WCE327723:WCE327726 WMA327723:WMA327726 WVW327723:WVW327726 N393259:N393262 JK393259:JK393262 TG393259:TG393262 ADC393259:ADC393262 AMY393259:AMY393262 AWU393259:AWU393262 BGQ393259:BGQ393262 BQM393259:BQM393262 CAI393259:CAI393262 CKE393259:CKE393262 CUA393259:CUA393262 DDW393259:DDW393262 DNS393259:DNS393262 DXO393259:DXO393262 EHK393259:EHK393262 ERG393259:ERG393262 FBC393259:FBC393262 FKY393259:FKY393262 FUU393259:FUU393262 GEQ393259:GEQ393262 GOM393259:GOM393262 GYI393259:GYI393262 HIE393259:HIE393262 HSA393259:HSA393262 IBW393259:IBW393262 ILS393259:ILS393262 IVO393259:IVO393262 JFK393259:JFK393262 JPG393259:JPG393262 JZC393259:JZC393262 KIY393259:KIY393262 KSU393259:KSU393262 LCQ393259:LCQ393262 LMM393259:LMM393262 LWI393259:LWI393262 MGE393259:MGE393262 MQA393259:MQA393262 MZW393259:MZW393262 NJS393259:NJS393262 NTO393259:NTO393262 ODK393259:ODK393262 ONG393259:ONG393262 OXC393259:OXC393262 PGY393259:PGY393262 PQU393259:PQU393262 QAQ393259:QAQ393262 QKM393259:QKM393262 QUI393259:QUI393262 REE393259:REE393262 ROA393259:ROA393262 RXW393259:RXW393262 SHS393259:SHS393262 SRO393259:SRO393262 TBK393259:TBK393262 TLG393259:TLG393262 TVC393259:TVC393262 UEY393259:UEY393262 UOU393259:UOU393262 UYQ393259:UYQ393262 VIM393259:VIM393262 VSI393259:VSI393262 WCE393259:WCE393262 WMA393259:WMA393262 WVW393259:WVW393262 N458795:N458798 JK458795:JK458798 TG458795:TG458798 ADC458795:ADC458798 AMY458795:AMY458798 AWU458795:AWU458798 BGQ458795:BGQ458798 BQM458795:BQM458798 CAI458795:CAI458798 CKE458795:CKE458798 CUA458795:CUA458798 DDW458795:DDW458798 DNS458795:DNS458798 DXO458795:DXO458798 EHK458795:EHK458798 ERG458795:ERG458798 FBC458795:FBC458798 FKY458795:FKY458798 FUU458795:FUU458798 GEQ458795:GEQ458798 GOM458795:GOM458798 GYI458795:GYI458798 HIE458795:HIE458798 HSA458795:HSA458798 IBW458795:IBW458798 ILS458795:ILS458798 IVO458795:IVO458798 JFK458795:JFK458798 JPG458795:JPG458798 JZC458795:JZC458798 KIY458795:KIY458798 KSU458795:KSU458798 LCQ458795:LCQ458798 LMM458795:LMM458798 LWI458795:LWI458798 MGE458795:MGE458798 MQA458795:MQA458798 MZW458795:MZW458798 NJS458795:NJS458798 NTO458795:NTO458798 ODK458795:ODK458798 ONG458795:ONG458798 OXC458795:OXC458798 PGY458795:PGY458798 PQU458795:PQU458798 QAQ458795:QAQ458798 QKM458795:QKM458798 QUI458795:QUI458798 REE458795:REE458798 ROA458795:ROA458798 RXW458795:RXW458798 SHS458795:SHS458798 SRO458795:SRO458798 TBK458795:TBK458798 TLG458795:TLG458798 TVC458795:TVC458798 UEY458795:UEY458798 UOU458795:UOU458798 UYQ458795:UYQ458798 VIM458795:VIM458798 VSI458795:VSI458798 WCE458795:WCE458798 WMA458795:WMA458798 WVW458795:WVW458798 N524331:N524334 JK524331:JK524334 TG524331:TG524334 ADC524331:ADC524334 AMY524331:AMY524334 AWU524331:AWU524334 BGQ524331:BGQ524334 BQM524331:BQM524334 CAI524331:CAI524334 CKE524331:CKE524334 CUA524331:CUA524334 DDW524331:DDW524334 DNS524331:DNS524334 DXO524331:DXO524334 EHK524331:EHK524334 ERG524331:ERG524334 FBC524331:FBC524334 FKY524331:FKY524334 FUU524331:FUU524334 GEQ524331:GEQ524334 GOM524331:GOM524334 GYI524331:GYI524334 HIE524331:HIE524334 HSA524331:HSA524334 IBW524331:IBW524334 ILS524331:ILS524334 IVO524331:IVO524334 JFK524331:JFK524334 JPG524331:JPG524334 JZC524331:JZC524334 KIY524331:KIY524334 KSU524331:KSU524334 LCQ524331:LCQ524334 LMM524331:LMM524334 LWI524331:LWI524334 MGE524331:MGE524334 MQA524331:MQA524334 MZW524331:MZW524334 NJS524331:NJS524334 NTO524331:NTO524334 ODK524331:ODK524334 ONG524331:ONG524334 OXC524331:OXC524334 PGY524331:PGY524334 PQU524331:PQU524334 QAQ524331:QAQ524334 QKM524331:QKM524334 QUI524331:QUI524334 REE524331:REE524334 ROA524331:ROA524334 RXW524331:RXW524334 SHS524331:SHS524334 SRO524331:SRO524334 TBK524331:TBK524334 TLG524331:TLG524334 TVC524331:TVC524334 UEY524331:UEY524334 UOU524331:UOU524334 UYQ524331:UYQ524334 VIM524331:VIM524334 VSI524331:VSI524334 WCE524331:WCE524334 WMA524331:WMA524334 WVW524331:WVW524334 N589867:N589870 JK589867:JK589870 TG589867:TG589870 ADC589867:ADC589870 AMY589867:AMY589870 AWU589867:AWU589870 BGQ589867:BGQ589870 BQM589867:BQM589870 CAI589867:CAI589870 CKE589867:CKE589870 CUA589867:CUA589870 DDW589867:DDW589870 DNS589867:DNS589870 DXO589867:DXO589870 EHK589867:EHK589870 ERG589867:ERG589870 FBC589867:FBC589870 FKY589867:FKY589870 FUU589867:FUU589870 GEQ589867:GEQ589870 GOM589867:GOM589870 GYI589867:GYI589870 HIE589867:HIE589870 HSA589867:HSA589870 IBW589867:IBW589870 ILS589867:ILS589870 IVO589867:IVO589870 JFK589867:JFK589870 JPG589867:JPG589870 JZC589867:JZC589870 KIY589867:KIY589870 KSU589867:KSU589870 LCQ589867:LCQ589870 LMM589867:LMM589870 LWI589867:LWI589870 MGE589867:MGE589870 MQA589867:MQA589870 MZW589867:MZW589870 NJS589867:NJS589870 NTO589867:NTO589870 ODK589867:ODK589870 ONG589867:ONG589870 OXC589867:OXC589870 PGY589867:PGY589870 PQU589867:PQU589870 QAQ589867:QAQ589870 QKM589867:QKM589870 QUI589867:QUI589870 REE589867:REE589870 ROA589867:ROA589870 RXW589867:RXW589870 SHS589867:SHS589870 SRO589867:SRO589870 TBK589867:TBK589870 TLG589867:TLG589870 TVC589867:TVC589870 UEY589867:UEY589870 UOU589867:UOU589870 UYQ589867:UYQ589870 VIM589867:VIM589870 VSI589867:VSI589870 WCE589867:WCE589870 WMA589867:WMA589870 WVW589867:WVW589870 N655403:N655406 JK655403:JK655406 TG655403:TG655406 ADC655403:ADC655406 AMY655403:AMY655406 AWU655403:AWU655406 BGQ655403:BGQ655406 BQM655403:BQM655406 CAI655403:CAI655406 CKE655403:CKE655406 CUA655403:CUA655406 DDW655403:DDW655406 DNS655403:DNS655406 DXO655403:DXO655406 EHK655403:EHK655406 ERG655403:ERG655406 FBC655403:FBC655406 FKY655403:FKY655406 FUU655403:FUU655406 GEQ655403:GEQ655406 GOM655403:GOM655406 GYI655403:GYI655406 HIE655403:HIE655406 HSA655403:HSA655406 IBW655403:IBW655406 ILS655403:ILS655406 IVO655403:IVO655406 JFK655403:JFK655406 JPG655403:JPG655406 JZC655403:JZC655406 KIY655403:KIY655406 KSU655403:KSU655406 LCQ655403:LCQ655406 LMM655403:LMM655406 LWI655403:LWI655406 MGE655403:MGE655406 MQA655403:MQA655406 MZW655403:MZW655406 NJS655403:NJS655406 NTO655403:NTO655406 ODK655403:ODK655406 ONG655403:ONG655406 OXC655403:OXC655406 PGY655403:PGY655406 PQU655403:PQU655406 QAQ655403:QAQ655406 QKM655403:QKM655406 QUI655403:QUI655406 REE655403:REE655406 ROA655403:ROA655406 RXW655403:RXW655406 SHS655403:SHS655406 SRO655403:SRO655406 TBK655403:TBK655406 TLG655403:TLG655406 TVC655403:TVC655406 UEY655403:UEY655406 UOU655403:UOU655406 UYQ655403:UYQ655406 VIM655403:VIM655406 VSI655403:VSI655406 WCE655403:WCE655406 WMA655403:WMA655406 WVW655403:WVW655406 N720939:N720942 JK720939:JK720942 TG720939:TG720942 ADC720939:ADC720942 AMY720939:AMY720942 AWU720939:AWU720942 BGQ720939:BGQ720942 BQM720939:BQM720942 CAI720939:CAI720942 CKE720939:CKE720942 CUA720939:CUA720942 DDW720939:DDW720942 DNS720939:DNS720942 DXO720939:DXO720942 EHK720939:EHK720942 ERG720939:ERG720942 FBC720939:FBC720942 FKY720939:FKY720942 FUU720939:FUU720942 GEQ720939:GEQ720942 GOM720939:GOM720942 GYI720939:GYI720942 HIE720939:HIE720942 HSA720939:HSA720942 IBW720939:IBW720942 ILS720939:ILS720942 IVO720939:IVO720942 JFK720939:JFK720942 JPG720939:JPG720942 JZC720939:JZC720942 KIY720939:KIY720942 KSU720939:KSU720942 LCQ720939:LCQ720942 LMM720939:LMM720942 LWI720939:LWI720942 MGE720939:MGE720942 MQA720939:MQA720942 MZW720939:MZW720942 NJS720939:NJS720942 NTO720939:NTO720942 ODK720939:ODK720942 ONG720939:ONG720942 OXC720939:OXC720942 PGY720939:PGY720942 PQU720939:PQU720942 QAQ720939:QAQ720942 QKM720939:QKM720942 QUI720939:QUI720942 REE720939:REE720942 ROA720939:ROA720942 RXW720939:RXW720942 SHS720939:SHS720942 SRO720939:SRO720942 TBK720939:TBK720942 TLG720939:TLG720942 TVC720939:TVC720942 UEY720939:UEY720942 UOU720939:UOU720942 UYQ720939:UYQ720942 VIM720939:VIM720942 VSI720939:VSI720942 WCE720939:WCE720942 WMA720939:WMA720942 WVW720939:WVW720942 N786475:N786478 JK786475:JK786478 TG786475:TG786478 ADC786475:ADC786478 AMY786475:AMY786478 AWU786475:AWU786478 BGQ786475:BGQ786478 BQM786475:BQM786478 CAI786475:CAI786478 CKE786475:CKE786478 CUA786475:CUA786478 DDW786475:DDW786478 DNS786475:DNS786478 DXO786475:DXO786478 EHK786475:EHK786478 ERG786475:ERG786478 FBC786475:FBC786478 FKY786475:FKY786478 FUU786475:FUU786478 GEQ786475:GEQ786478 GOM786475:GOM786478 GYI786475:GYI786478 HIE786475:HIE786478 HSA786475:HSA786478 IBW786475:IBW786478 ILS786475:ILS786478 IVO786475:IVO786478 JFK786475:JFK786478 JPG786475:JPG786478 JZC786475:JZC786478 KIY786475:KIY786478 KSU786475:KSU786478 LCQ786475:LCQ786478 LMM786475:LMM786478 LWI786475:LWI786478 MGE786475:MGE786478 MQA786475:MQA786478 MZW786475:MZW786478 NJS786475:NJS786478 NTO786475:NTO786478 ODK786475:ODK786478 ONG786475:ONG786478 OXC786475:OXC786478 PGY786475:PGY786478 PQU786475:PQU786478 QAQ786475:QAQ786478 QKM786475:QKM786478 QUI786475:QUI786478 REE786475:REE786478 ROA786475:ROA786478 RXW786475:RXW786478 SHS786475:SHS786478 SRO786475:SRO786478 TBK786475:TBK786478 TLG786475:TLG786478 TVC786475:TVC786478 UEY786475:UEY786478 UOU786475:UOU786478 UYQ786475:UYQ786478 VIM786475:VIM786478 VSI786475:VSI786478 WCE786475:WCE786478 WMA786475:WMA786478 WVW786475:WVW786478 N852011:N852014 JK852011:JK852014 TG852011:TG852014 ADC852011:ADC852014 AMY852011:AMY852014 AWU852011:AWU852014 BGQ852011:BGQ852014 BQM852011:BQM852014 CAI852011:CAI852014 CKE852011:CKE852014 CUA852011:CUA852014 DDW852011:DDW852014 DNS852011:DNS852014 DXO852011:DXO852014 EHK852011:EHK852014 ERG852011:ERG852014 FBC852011:FBC852014 FKY852011:FKY852014 FUU852011:FUU852014 GEQ852011:GEQ852014 GOM852011:GOM852014 GYI852011:GYI852014 HIE852011:HIE852014 HSA852011:HSA852014 IBW852011:IBW852014 ILS852011:ILS852014 IVO852011:IVO852014 JFK852011:JFK852014 JPG852011:JPG852014 JZC852011:JZC852014 KIY852011:KIY852014 KSU852011:KSU852014 LCQ852011:LCQ852014 LMM852011:LMM852014 LWI852011:LWI852014 MGE852011:MGE852014 MQA852011:MQA852014 MZW852011:MZW852014 NJS852011:NJS852014 NTO852011:NTO852014 ODK852011:ODK852014 ONG852011:ONG852014 OXC852011:OXC852014 PGY852011:PGY852014 PQU852011:PQU852014 QAQ852011:QAQ852014 QKM852011:QKM852014 QUI852011:QUI852014 REE852011:REE852014 ROA852011:ROA852014 RXW852011:RXW852014 SHS852011:SHS852014 SRO852011:SRO852014 TBK852011:TBK852014 TLG852011:TLG852014 TVC852011:TVC852014 UEY852011:UEY852014 UOU852011:UOU852014 UYQ852011:UYQ852014 VIM852011:VIM852014 VSI852011:VSI852014 WCE852011:WCE852014 WMA852011:WMA852014 WVW852011:WVW852014 N917547:N917550 JK917547:JK917550 TG917547:TG917550 ADC917547:ADC917550 AMY917547:AMY917550 AWU917547:AWU917550 BGQ917547:BGQ917550 BQM917547:BQM917550 CAI917547:CAI917550 CKE917547:CKE917550 CUA917547:CUA917550 DDW917547:DDW917550 DNS917547:DNS917550 DXO917547:DXO917550 EHK917547:EHK917550 ERG917547:ERG917550 FBC917547:FBC917550 FKY917547:FKY917550 FUU917547:FUU917550 GEQ917547:GEQ917550 GOM917547:GOM917550 GYI917547:GYI917550 HIE917547:HIE917550 HSA917547:HSA917550 IBW917547:IBW917550 ILS917547:ILS917550 IVO917547:IVO917550 JFK917547:JFK917550 JPG917547:JPG917550 JZC917547:JZC917550 KIY917547:KIY917550 KSU917547:KSU917550 LCQ917547:LCQ917550 LMM917547:LMM917550 LWI917547:LWI917550 MGE917547:MGE917550 MQA917547:MQA917550 MZW917547:MZW917550 NJS917547:NJS917550 NTO917547:NTO917550 ODK917547:ODK917550 ONG917547:ONG917550 OXC917547:OXC917550 PGY917547:PGY917550 PQU917547:PQU917550 QAQ917547:QAQ917550 QKM917547:QKM917550 QUI917547:QUI917550 REE917547:REE917550 ROA917547:ROA917550 RXW917547:RXW917550 SHS917547:SHS917550 SRO917547:SRO917550 TBK917547:TBK917550 TLG917547:TLG917550 TVC917547:TVC917550 UEY917547:UEY917550 UOU917547:UOU917550 UYQ917547:UYQ917550 VIM917547:VIM917550 VSI917547:VSI917550 WCE917547:WCE917550 WMA917547:WMA917550 WVW917547:WVW917550 N983083:N983086 JK983083:JK983086 TG983083:TG983086 ADC983083:ADC983086 AMY983083:AMY983086 AWU983083:AWU983086 BGQ983083:BGQ983086 BQM983083:BQM983086 CAI983083:CAI983086 CKE983083:CKE983086 CUA983083:CUA983086 DDW983083:DDW983086 DNS983083:DNS983086 DXO983083:DXO983086 EHK983083:EHK983086 ERG983083:ERG983086 FBC983083:FBC983086 FKY983083:FKY983086 FUU983083:FUU983086 GEQ983083:GEQ983086 GOM983083:GOM983086 GYI983083:GYI983086 HIE983083:HIE983086 HSA983083:HSA983086 IBW983083:IBW983086 ILS983083:ILS983086 IVO983083:IVO983086 JFK983083:JFK983086 JPG983083:JPG983086 JZC983083:JZC983086 KIY983083:KIY983086 KSU983083:KSU983086 LCQ983083:LCQ983086 LMM983083:LMM983086 LWI983083:LWI983086 MGE983083:MGE983086 MQA983083:MQA983086 MZW983083:MZW983086 NJS983083:NJS983086 NTO983083:NTO983086 ODK983083:ODK983086 ONG983083:ONG983086 OXC983083:OXC983086 PGY983083:PGY983086 PQU983083:PQU983086 QAQ983083:QAQ983086 QKM983083:QKM983086 QUI983083:QUI983086 REE983083:REE983086 ROA983083:ROA983086 RXW983083:RXW983086 SHS983083:SHS983086 SRO983083:SRO983086 TBK983083:TBK983086 TLG983083:TLG983086 TVC983083:TVC983086 UEY983083:UEY983086 UOU983083:UOU983086 UYQ983083:UYQ983086 VIM983083:VIM983086 VSI983083:VSI983086 WCE983083:WCE983086 WMA983083:WMA983086 N7:N46 C7:C46 WVW7:WVW46 WMA7:WMA46 WCE7:WCE46 VSI7:VSI46 VIM7:VIM46 UYQ7:UYQ46 UOU7:UOU46 UEY7:UEY46 TVC7:TVC46 TLG7:TLG46 TBK7:TBK46 SRO7:SRO46 SHS7:SHS46 RXW7:RXW46 ROA7:ROA46 REE7:REE46 QUI7:QUI46 QKM7:QKM46 QAQ7:QAQ46 PQU7:PQU46 PGY7:PGY46 OXC7:OXC46 ONG7:ONG46 ODK7:ODK46 NTO7:NTO46 NJS7:NJS46 MZW7:MZW46 MQA7:MQA46 MGE7:MGE46 LWI7:LWI46 LMM7:LMM46 LCQ7:LCQ46 KSU7:KSU46 KIY7:KIY46 JZC7:JZC46 JPG7:JPG46 JFK7:JFK46 IVO7:IVO46 ILS7:ILS46 IBW7:IBW46 HSA7:HSA46 HIE7:HIE46 GYI7:GYI46 GOM7:GOM46 GEQ7:GEQ46 FUU7:FUU46 FKY7:FKY46 FBC7:FBC46 ERG7:ERG46 EHK7:EHK46 DXO7:DXO46 DNS7:DNS46 DDW7:DDW46 CUA7:CUA46 CKE7:CKE46 CAI7:CAI46 BQM7:BQM46 BGQ7:BGQ46 AWU7:AWU46 AMY7:AMY46 ADC7:ADC46 TG7:TG46 JK7:JK46 WVL7:WVL46 WLP7:WLP46 WBT7:WBT46 VRX7:VRX46 VIB7:VIB46 UYF7:UYF46 UOJ7:UOJ46 UEN7:UEN46 TUR7:TUR46 TKV7:TKV46 TAZ7:TAZ46 SRD7:SRD46 SHH7:SHH46 RXL7:RXL46 RNP7:RNP46 RDT7:RDT46 QTX7:QTX46 QKB7:QKB46 QAF7:QAF46 PQJ7:PQJ46 PGN7:PGN46 OWR7:OWR46 OMV7:OMV46 OCZ7:OCZ46 NTD7:NTD46 NJH7:NJH46 MZL7:MZL46 MPP7:MPP46 MFT7:MFT46 LVX7:LVX46 LMB7:LMB46 LCF7:LCF46 KSJ7:KSJ46 KIN7:KIN46 JYR7:JYR46 JOV7:JOV46 JEZ7:JEZ46 IVD7:IVD46 ILH7:ILH46 IBL7:IBL46 HRP7:HRP46 HHT7:HHT46 GXX7:GXX46 GOB7:GOB46 GEF7:GEF46 FUJ7:FUJ46 FKN7:FKN46 FAR7:FAR46 EQV7:EQV46 EGZ7:EGZ46 DXD7:DXD46 DNH7:DNH46 DDL7:DDL46 CTP7:CTP46 CJT7:CJT46 BZX7:BZX46 BQB7:BQB46 BGF7:BGF46 AWJ7:AWJ46 AMN7:AMN46 ACR7:ACR46 SV7:SV46 IZ7:IZ46" xr:uid="{00000000-0002-0000-1400-000001000000}">
      <formula1>1</formula1>
      <formula2>3</formula2>
    </dataValidation>
  </dataValidations>
  <hyperlinks>
    <hyperlink ref="B1:C1" location="INDICE!A1" display="IR AL INDICE" xr:uid="{00000000-0004-0000-1400-000000000000}"/>
  </hyperlinks>
  <pageMargins left="0.7" right="0.7" top="0.75" bottom="0.75" header="0.3" footer="0.3"/>
  <legacy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23</vt:i4>
      </vt:variant>
    </vt:vector>
  </HeadingPairs>
  <TitlesOfParts>
    <vt:vector size="23" baseType="lpstr">
      <vt:lpstr>INDICE</vt:lpstr>
      <vt:lpstr>1 MyV</vt:lpstr>
      <vt:lpstr>2 AUD EXTERNA</vt:lpstr>
      <vt:lpstr>Hoja1</vt:lpstr>
      <vt:lpstr>3 AUD INTERNA</vt:lpstr>
      <vt:lpstr>4.1 PORTER</vt:lpstr>
      <vt:lpstr>4.2 PERFIL COMPET</vt:lpstr>
      <vt:lpstr>4.3 ANSOFF</vt:lpstr>
      <vt:lpstr>4.2 BCG</vt:lpstr>
      <vt:lpstr>4.3 ADL</vt:lpstr>
      <vt:lpstr>4.4 GE-MCK</vt:lpstr>
      <vt:lpstr>EVALUACION CADENA DE VALOR</vt:lpstr>
      <vt:lpstr>5.1 CADENA</vt:lpstr>
      <vt:lpstr>5.2 CANVAS</vt:lpstr>
      <vt:lpstr>5.3 DOFA</vt:lpstr>
      <vt:lpstr>6.1 CONCLUSIONES</vt:lpstr>
      <vt:lpstr>6.2 FCE</vt:lpstr>
      <vt:lpstr>7.1 OBJ</vt:lpstr>
      <vt:lpstr>7.2 POLIT</vt:lpstr>
      <vt:lpstr>7.3 PLAN OBJ</vt:lpstr>
      <vt:lpstr>7.4 PLAN ACTIVIDADES</vt:lpstr>
      <vt:lpstr>8 PLAN MEJORA</vt:lpstr>
      <vt:lpstr>9 M RIESGOS</vt:lpstr>
    </vt:vector>
  </TitlesOfParts>
  <Company>HP</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14-BA003LA</dc:creator>
  <cp:lastModifiedBy>PC</cp:lastModifiedBy>
  <dcterms:created xsi:type="dcterms:W3CDTF">2019-12-30T21:24:18Z</dcterms:created>
  <dcterms:modified xsi:type="dcterms:W3CDTF">2024-09-03T01:02:20Z</dcterms:modified>
</cp:coreProperties>
</file>